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5760" windowHeight="6870" tabRatio="859" activeTab="9"/>
  </bookViews>
  <sheets>
    <sheet name="янв11 " sheetId="1" r:id="rId1"/>
    <sheet name="февраль11" sheetId="2" r:id="rId2"/>
    <sheet name="март 11г." sheetId="3" r:id="rId3"/>
    <sheet name="апр11" sheetId="4" r:id="rId4"/>
    <sheet name="май11" sheetId="5" r:id="rId5"/>
    <sheet name="июнь11" sheetId="6" r:id="rId6"/>
    <sheet name="июнь бал." sheetId="7" r:id="rId7"/>
    <sheet name="июль11" sheetId="8" r:id="rId8"/>
    <sheet name="август11" sheetId="9" r:id="rId9"/>
    <sheet name="сентябрь11" sheetId="10" r:id="rId10"/>
  </sheets>
  <definedNames>
    <definedName name="_xlnm.Print_Titles" localSheetId="8">'август11'!$A:$A</definedName>
    <definedName name="_xlnm.Print_Titles" localSheetId="3">'апр11'!$A:$A</definedName>
    <definedName name="_xlnm.Print_Titles" localSheetId="7">'июль11'!$A:$A</definedName>
    <definedName name="_xlnm.Print_Titles" localSheetId="5">'июнь11'!$A:$A</definedName>
    <definedName name="_xlnm.Print_Titles" localSheetId="4">'май11'!$A:$A</definedName>
    <definedName name="_xlnm.Print_Titles" localSheetId="2">'март 11г.'!$A:$A</definedName>
    <definedName name="_xlnm.Print_Titles" localSheetId="9">'сентябрь11'!$A:$A</definedName>
    <definedName name="_xlnm.Print_Titles" localSheetId="1">'февраль11'!$A:$A</definedName>
    <definedName name="_xlnm.Print_Titles" localSheetId="0">'янв11 '!$A:$A</definedName>
    <definedName name="Заголовки_для_печти">#REF!</definedName>
    <definedName name="_xlnm.Print_Area" localSheetId="7">'июль11'!$A$1:$BM$25</definedName>
    <definedName name="_xlnm.Print_Area" localSheetId="6">'июнь бал.'!$A$1:$BE$25</definedName>
    <definedName name="_xlnm.Print_Area" localSheetId="5">'июнь11'!$A$1:$BZ$25</definedName>
    <definedName name="_xlnm.Print_Area" localSheetId="4">'май11'!$A$1:$BM$32</definedName>
    <definedName name="_xlnm.Print_Area" localSheetId="2">'март 11г.'!$A$1:$CC$27</definedName>
    <definedName name="_xlnm.Print_Area" localSheetId="9">'сентябрь11'!$A$1:$CB$25</definedName>
    <definedName name="_xlnm.Print_Area" localSheetId="1">'февраль11'!$A$1:$BM$26</definedName>
    <definedName name="_xlnm.Print_Area" localSheetId="0">'янв11 '!$A$1:$AE$26</definedName>
  </definedNames>
  <calcPr fullCalcOnLoad="1"/>
</workbook>
</file>

<file path=xl/sharedStrings.xml><?xml version="1.0" encoding="utf-8"?>
<sst xmlns="http://schemas.openxmlformats.org/spreadsheetml/2006/main" count="1503" uniqueCount="113">
  <si>
    <t xml:space="preserve">Наименование </t>
  </si>
  <si>
    <t>администраций</t>
  </si>
  <si>
    <t>Гуляевская</t>
  </si>
  <si>
    <t>Ичалковская</t>
  </si>
  <si>
    <t>Кергудская</t>
  </si>
  <si>
    <t>Ладская</t>
  </si>
  <si>
    <t>Лобаскинская</t>
  </si>
  <si>
    <t>Оброчинская</t>
  </si>
  <si>
    <t>Парадеевская</t>
  </si>
  <si>
    <t>Пермеевская</t>
  </si>
  <si>
    <t>Резоватовская</t>
  </si>
  <si>
    <t>Смольненская</t>
  </si>
  <si>
    <t>Тархановская</t>
  </si>
  <si>
    <t>Итого</t>
  </si>
  <si>
    <t>Прогноз</t>
  </si>
  <si>
    <t>с нач.год</t>
  </si>
  <si>
    <t>Факт</t>
  </si>
  <si>
    <t>%</t>
  </si>
  <si>
    <t>Молоко от населения</t>
  </si>
  <si>
    <t>Молоко от СХПК</t>
  </si>
  <si>
    <t>Мясо от населения</t>
  </si>
  <si>
    <t>Мясо от СХПК</t>
  </si>
  <si>
    <t>Товарооборот</t>
  </si>
  <si>
    <t>Водка</t>
  </si>
  <si>
    <t>месяц</t>
  </si>
  <si>
    <t>Собственные доходы</t>
  </si>
  <si>
    <t>% сох</t>
  </si>
  <si>
    <t>ранности</t>
  </si>
  <si>
    <t>Информация</t>
  </si>
  <si>
    <t>о выполнении основных социально-экономических показателей</t>
  </si>
  <si>
    <t>%сохр</t>
  </si>
  <si>
    <t>все кат.</t>
  </si>
  <si>
    <t>хоз(дот</t>
  </si>
  <si>
    <t>Район</t>
  </si>
  <si>
    <t>Всего</t>
  </si>
  <si>
    <t>погол</t>
  </si>
  <si>
    <t xml:space="preserve">  </t>
  </si>
  <si>
    <t>хоз</t>
  </si>
  <si>
    <t xml:space="preserve">Прогноз </t>
  </si>
  <si>
    <t>на год</t>
  </si>
  <si>
    <t>на 1 кв.</t>
  </si>
  <si>
    <t>1 кв.</t>
  </si>
  <si>
    <t>% вып.</t>
  </si>
  <si>
    <t>Объем привлеченных кредитов</t>
  </si>
  <si>
    <t>Собств.</t>
  </si>
  <si>
    <t>Мясо нас</t>
  </si>
  <si>
    <t>Молоко нас</t>
  </si>
  <si>
    <t>Т/О</t>
  </si>
  <si>
    <t>Кред</t>
  </si>
  <si>
    <t>%вып</t>
  </si>
  <si>
    <t xml:space="preserve">Заним </t>
  </si>
  <si>
    <t>место</t>
  </si>
  <si>
    <t>кол-во баллов</t>
  </si>
  <si>
    <t>прогн.</t>
  </si>
  <si>
    <t>факт</t>
  </si>
  <si>
    <t>с.к.б.</t>
  </si>
  <si>
    <t>спорт</t>
  </si>
  <si>
    <t>15</t>
  </si>
  <si>
    <t>к-ра</t>
  </si>
  <si>
    <t>кул.ис.</t>
  </si>
  <si>
    <t>нар.тв-во</t>
  </si>
  <si>
    <t xml:space="preserve">          о выполнении основных социально-экономических показателей</t>
  </si>
  <si>
    <t xml:space="preserve"> </t>
  </si>
  <si>
    <t xml:space="preserve">закупка племенного скота </t>
  </si>
  <si>
    <t>1 полуг.</t>
  </si>
  <si>
    <t xml:space="preserve"> на 1 полуг.</t>
  </si>
  <si>
    <t xml:space="preserve">Объм привлеченных кредитов </t>
  </si>
  <si>
    <t>за 9 мес.</t>
  </si>
  <si>
    <t>7пок</t>
  </si>
  <si>
    <t>балл</t>
  </si>
  <si>
    <t>молоко</t>
  </si>
  <si>
    <t>ИТОГО</t>
  </si>
  <si>
    <t>мес</t>
  </si>
  <si>
    <t>Факт балл</t>
  </si>
  <si>
    <t>Закупка племенного скота</t>
  </si>
  <si>
    <t>Общая площадь введенного жилья</t>
  </si>
  <si>
    <t>Ввод жилья</t>
  </si>
  <si>
    <t>темп</t>
  </si>
  <si>
    <t>роста</t>
  </si>
  <si>
    <t xml:space="preserve">темп </t>
  </si>
  <si>
    <t>Молоко от СХПК и населения</t>
  </si>
  <si>
    <t>Мясо от СХПК и населения</t>
  </si>
  <si>
    <t>Закуп плем.скота</t>
  </si>
  <si>
    <t xml:space="preserve">                                     Ввод жилья</t>
  </si>
  <si>
    <t xml:space="preserve">                         Объем привлеченных кредитов</t>
  </si>
  <si>
    <t xml:space="preserve">                                           Информация</t>
  </si>
  <si>
    <t xml:space="preserve">тепм </t>
  </si>
  <si>
    <t xml:space="preserve">                          Ввод жилья</t>
  </si>
  <si>
    <t>Объем привлеченных кедитов</t>
  </si>
  <si>
    <t>Кемлянская</t>
  </si>
  <si>
    <t>Берегово-Сыресевская</t>
  </si>
  <si>
    <t>Рождествено-Баевская</t>
  </si>
  <si>
    <t>Б.-Сыресевская</t>
  </si>
  <si>
    <t>Р.-Баевская</t>
  </si>
  <si>
    <t xml:space="preserve">район </t>
  </si>
  <si>
    <t xml:space="preserve">Всего </t>
  </si>
  <si>
    <t xml:space="preserve">           Информация</t>
  </si>
  <si>
    <t xml:space="preserve">темп роста </t>
  </si>
  <si>
    <r>
      <t>за</t>
    </r>
    <r>
      <rPr>
        <b/>
        <sz val="12"/>
        <rFont val="Arial Cyr"/>
        <family val="0"/>
      </rPr>
      <t xml:space="preserve"> январь</t>
    </r>
    <r>
      <rPr>
        <sz val="12"/>
        <rFont val="Arial Cyr"/>
        <family val="2"/>
      </rPr>
      <t xml:space="preserve"> 2011 года по Ичалковскому муниципальному району</t>
    </r>
  </si>
  <si>
    <t>за январь-февраль 2011 года по Ичалковскому району</t>
  </si>
  <si>
    <t>за январь-март 2011 года по Ичалковскому району</t>
  </si>
  <si>
    <t>за январь-апрель 2011 года по Ичалковскому району</t>
  </si>
  <si>
    <r>
      <t xml:space="preserve">за </t>
    </r>
    <r>
      <rPr>
        <b/>
        <sz val="14"/>
        <rFont val="Arial Cyr"/>
        <family val="0"/>
      </rPr>
      <t xml:space="preserve">январь-май  </t>
    </r>
    <r>
      <rPr>
        <sz val="14"/>
        <rFont val="Arial Cyr"/>
        <family val="2"/>
      </rPr>
      <t xml:space="preserve"> 2011 года по Ичалковскому району</t>
    </r>
  </si>
  <si>
    <t xml:space="preserve">      </t>
  </si>
  <si>
    <r>
      <t xml:space="preserve">за </t>
    </r>
    <r>
      <rPr>
        <b/>
        <sz val="14"/>
        <rFont val="Arial Cyr"/>
        <family val="0"/>
      </rPr>
      <t>январь</t>
    </r>
    <r>
      <rPr>
        <sz val="14"/>
        <rFont val="Arial Cyr"/>
        <family val="2"/>
      </rPr>
      <t>-</t>
    </r>
    <r>
      <rPr>
        <b/>
        <sz val="14"/>
        <rFont val="Arial Cyr"/>
        <family val="0"/>
      </rPr>
      <t xml:space="preserve">июнь </t>
    </r>
    <r>
      <rPr>
        <sz val="14"/>
        <rFont val="Arial Cyr"/>
        <family val="2"/>
      </rPr>
      <t>2011 года по Ичалковскому району</t>
    </r>
  </si>
  <si>
    <r>
      <t xml:space="preserve">за </t>
    </r>
    <r>
      <rPr>
        <b/>
        <sz val="14"/>
        <rFont val="Arial Cyr"/>
        <family val="0"/>
      </rPr>
      <t>январь</t>
    </r>
    <r>
      <rPr>
        <sz val="14"/>
        <rFont val="Arial Cyr"/>
        <family val="2"/>
      </rPr>
      <t xml:space="preserve">- </t>
    </r>
    <r>
      <rPr>
        <b/>
        <sz val="14"/>
        <rFont val="Arial Cyr"/>
        <family val="0"/>
      </rPr>
      <t xml:space="preserve">июнь </t>
    </r>
    <r>
      <rPr>
        <sz val="14"/>
        <rFont val="Arial Cyr"/>
        <family val="2"/>
      </rPr>
      <t>2011 года по Ичалковскому району</t>
    </r>
  </si>
  <si>
    <r>
      <t xml:space="preserve">за </t>
    </r>
    <r>
      <rPr>
        <b/>
        <sz val="14"/>
        <rFont val="Arial Cyr"/>
        <family val="0"/>
      </rPr>
      <t xml:space="preserve">январь- июнь </t>
    </r>
    <r>
      <rPr>
        <sz val="14"/>
        <rFont val="Arial Cyr"/>
        <family val="2"/>
      </rPr>
      <t>2011 года по Ичалковскому району</t>
    </r>
  </si>
  <si>
    <r>
      <t xml:space="preserve">                   за январь-</t>
    </r>
    <r>
      <rPr>
        <b/>
        <sz val="14"/>
        <rFont val="Arial Cyr"/>
        <family val="0"/>
      </rPr>
      <t>июль</t>
    </r>
    <r>
      <rPr>
        <sz val="14"/>
        <rFont val="Arial Cyr"/>
        <family val="2"/>
      </rPr>
      <t xml:space="preserve"> 2011 года по Ичалковскому району</t>
    </r>
  </si>
  <si>
    <r>
      <t xml:space="preserve">                   за январь</t>
    </r>
    <r>
      <rPr>
        <b/>
        <sz val="14"/>
        <rFont val="Arial Cyr"/>
        <family val="0"/>
      </rPr>
      <t>-август</t>
    </r>
    <r>
      <rPr>
        <sz val="14"/>
        <rFont val="Arial Cyr"/>
        <family val="2"/>
      </rPr>
      <t xml:space="preserve"> 2011 года по Ичалковскому району</t>
    </r>
  </si>
  <si>
    <r>
      <t xml:space="preserve">                   за январь-</t>
    </r>
    <r>
      <rPr>
        <b/>
        <sz val="14"/>
        <rFont val="Arial Cyr"/>
        <family val="0"/>
      </rPr>
      <t>август</t>
    </r>
    <r>
      <rPr>
        <sz val="14"/>
        <rFont val="Arial Cyr"/>
        <family val="2"/>
      </rPr>
      <t xml:space="preserve"> 2011 года по Ичалковскому району</t>
    </r>
  </si>
  <si>
    <t>за январь-сентябрь 2011 года по Ичалковскому району</t>
  </si>
  <si>
    <t>январь-сентябрь 2011года</t>
  </si>
  <si>
    <r>
      <t xml:space="preserve">за </t>
    </r>
    <r>
      <rPr>
        <b/>
        <sz val="14"/>
        <rFont val="Arial Cyr"/>
        <family val="0"/>
      </rPr>
      <t xml:space="preserve">январь-сентябрь </t>
    </r>
    <r>
      <rPr>
        <sz val="14"/>
        <rFont val="Arial Cyr"/>
        <family val="2"/>
      </rPr>
      <t>2011 года по Ичалковскому району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</si>
</sst>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0.000"/>
    <numFmt numFmtId="167" formatCode="0.0"/>
    <numFmt numFmtId="168" formatCode="_-* #,##0.0_р_._-;\-* #,##0.0_р_._-;_-* &quot;-&quot;??_р_._-;_-@_-"/>
  </numFmts>
  <fonts count="22">
    <font>
      <sz val="10"/>
      <name val="Arial Cyr"/>
      <family val="0"/>
    </font>
    <font>
      <sz val="14"/>
      <name val="Arial Cyr"/>
      <family val="2"/>
    </font>
    <font>
      <sz val="14"/>
      <name val="Arial Narrow"/>
      <family val="2"/>
    </font>
    <font>
      <sz val="12"/>
      <name val="Arial Cyr"/>
      <family val="2"/>
    </font>
    <font>
      <sz val="11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Verdana"/>
      <family val="2"/>
    </font>
    <font>
      <sz val="14"/>
      <name val="Arial"/>
      <family val="2"/>
    </font>
    <font>
      <sz val="14"/>
      <color indexed="8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12"/>
      <name val="Arial Cyr"/>
      <family val="0"/>
    </font>
    <font>
      <strike/>
      <sz val="12"/>
      <name val="Arial Cyr"/>
      <family val="2"/>
    </font>
    <font>
      <sz val="12"/>
      <name val="Verdana"/>
      <family val="2"/>
    </font>
    <font>
      <sz val="10"/>
      <name val="Helv"/>
      <family val="0"/>
    </font>
    <font>
      <sz val="10"/>
      <name val="Arial"/>
      <family val="2"/>
    </font>
    <font>
      <sz val="11"/>
      <name val="Arial"/>
      <family val="2"/>
    </font>
    <font>
      <b/>
      <sz val="14"/>
      <name val="Arial Cyr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1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8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0" xfId="0" applyFont="1" applyAlignment="1">
      <alignment/>
    </xf>
    <xf numFmtId="0" fontId="3" fillId="0" borderId="9" xfId="0" applyFont="1" applyBorder="1" applyAlignment="1">
      <alignment/>
    </xf>
    <xf numFmtId="0" fontId="3" fillId="0" borderId="5" xfId="0" applyFont="1" applyBorder="1" applyAlignment="1">
      <alignment/>
    </xf>
    <xf numFmtId="167" fontId="3" fillId="0" borderId="5" xfId="0" applyNumberFormat="1" applyFont="1" applyBorder="1" applyAlignment="1">
      <alignment/>
    </xf>
    <xf numFmtId="167" fontId="3" fillId="0" borderId="9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8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1" fillId="0" borderId="9" xfId="0" applyFont="1" applyBorder="1" applyAlignment="1">
      <alignment horizontal="left" vertical="center"/>
    </xf>
    <xf numFmtId="167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/>
    </xf>
    <xf numFmtId="167" fontId="1" fillId="0" borderId="9" xfId="0" applyNumberFormat="1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167" fontId="1" fillId="0" borderId="5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67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167" fontId="1" fillId="0" borderId="4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67" fontId="1" fillId="0" borderId="9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1" fontId="3" fillId="0" borderId="5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horizontal="center" vertical="center"/>
    </xf>
    <xf numFmtId="167" fontId="3" fillId="0" borderId="5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67" fontId="3" fillId="0" borderId="9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/>
    </xf>
    <xf numFmtId="167" fontId="3" fillId="0" borderId="5" xfId="0" applyNumberFormat="1" applyFont="1" applyBorder="1" applyAlignment="1">
      <alignment/>
    </xf>
    <xf numFmtId="167" fontId="3" fillId="0" borderId="9" xfId="0" applyNumberFormat="1" applyFont="1" applyBorder="1" applyAlignment="1">
      <alignment/>
    </xf>
    <xf numFmtId="1" fontId="0" fillId="0" borderId="0" xfId="0" applyNumberFormat="1" applyAlignment="1">
      <alignment/>
    </xf>
    <xf numFmtId="0" fontId="1" fillId="0" borderId="5" xfId="0" applyFont="1" applyBorder="1" applyAlignment="1">
      <alignment/>
    </xf>
    <xf numFmtId="0" fontId="10" fillId="2" borderId="5" xfId="0" applyNumberFormat="1" applyFont="1" applyFill="1" applyBorder="1" applyAlignment="1">
      <alignment horizontal="right"/>
    </xf>
    <xf numFmtId="0" fontId="1" fillId="0" borderId="9" xfId="0" applyFont="1" applyBorder="1" applyAlignment="1">
      <alignment/>
    </xf>
    <xf numFmtId="1" fontId="1" fillId="0" borderId="9" xfId="0" applyNumberFormat="1" applyFont="1" applyBorder="1" applyAlignment="1">
      <alignment/>
    </xf>
    <xf numFmtId="0" fontId="10" fillId="2" borderId="5" xfId="0" applyNumberFormat="1" applyFont="1" applyFill="1" applyBorder="1" applyAlignment="1">
      <alignment/>
    </xf>
    <xf numFmtId="0" fontId="1" fillId="0" borderId="9" xfId="0" applyFont="1" applyFill="1" applyBorder="1" applyAlignment="1">
      <alignment/>
    </xf>
    <xf numFmtId="167" fontId="1" fillId="0" borderId="9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4" xfId="0" applyFill="1" applyBorder="1" applyAlignment="1">
      <alignment/>
    </xf>
    <xf numFmtId="0" fontId="3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167" fontId="1" fillId="0" borderId="5" xfId="0" applyNumberFormat="1" applyFont="1" applyBorder="1" applyAlignment="1">
      <alignment/>
    </xf>
    <xf numFmtId="1" fontId="1" fillId="0" borderId="9" xfId="0" applyNumberFormat="1" applyFont="1" applyFill="1" applyBorder="1" applyAlignment="1">
      <alignment horizontal="center" vertical="center"/>
    </xf>
    <xf numFmtId="167" fontId="0" fillId="0" borderId="9" xfId="0" applyNumberFormat="1" applyBorder="1" applyAlignment="1">
      <alignment/>
    </xf>
    <xf numFmtId="167" fontId="1" fillId="3" borderId="9" xfId="0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/>
    </xf>
    <xf numFmtId="0" fontId="1" fillId="3" borderId="5" xfId="0" applyFont="1" applyFill="1" applyBorder="1" applyAlignment="1">
      <alignment horizontal="center" vertical="center"/>
    </xf>
    <xf numFmtId="167" fontId="12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6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" xfId="0" applyFont="1" applyBorder="1" applyAlignment="1">
      <alignment horizontal="center"/>
    </xf>
    <xf numFmtId="17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/>
    </xf>
    <xf numFmtId="0" fontId="3" fillId="0" borderId="4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5" xfId="0" applyFont="1" applyBorder="1" applyAlignment="1">
      <alignment/>
    </xf>
    <xf numFmtId="0" fontId="14" fillId="0" borderId="9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67" fontId="1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1" xfId="0" applyFont="1" applyBorder="1" applyAlignment="1">
      <alignment/>
    </xf>
    <xf numFmtId="0" fontId="16" fillId="0" borderId="9" xfId="0" applyFont="1" applyBorder="1" applyAlignment="1">
      <alignment horizontal="center" vertical="center"/>
    </xf>
    <xf numFmtId="167" fontId="3" fillId="3" borderId="9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/>
    </xf>
    <xf numFmtId="167" fontId="3" fillId="3" borderId="5" xfId="0" applyNumberFormat="1" applyFont="1" applyFill="1" applyBorder="1" applyAlignment="1">
      <alignment/>
    </xf>
    <xf numFmtId="167" fontId="3" fillId="3" borderId="9" xfId="0" applyNumberFormat="1" applyFont="1" applyFill="1" applyBorder="1" applyAlignment="1">
      <alignment/>
    </xf>
    <xf numFmtId="167" fontId="3" fillId="3" borderId="5" xfId="0" applyNumberFormat="1" applyFont="1" applyFill="1" applyBorder="1" applyAlignment="1">
      <alignment horizontal="center" vertical="center"/>
    </xf>
    <xf numFmtId="167" fontId="3" fillId="3" borderId="9" xfId="0" applyNumberFormat="1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67" fontId="3" fillId="0" borderId="7" xfId="0" applyNumberFormat="1" applyFont="1" applyBorder="1" applyAlignment="1">
      <alignment/>
    </xf>
    <xf numFmtId="167" fontId="1" fillId="0" borderId="8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167" fontId="1" fillId="3" borderId="5" xfId="0" applyNumberFormat="1" applyFont="1" applyFill="1" applyBorder="1" applyAlignment="1">
      <alignment horizontal="center" vertical="center"/>
    </xf>
    <xf numFmtId="167" fontId="1" fillId="3" borderId="9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/>
    </xf>
    <xf numFmtId="0" fontId="4" fillId="0" borderId="0" xfId="0" applyFont="1" applyBorder="1" applyAlignment="1">
      <alignment/>
    </xf>
    <xf numFmtId="167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67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167" fontId="1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167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left" vertical="center"/>
    </xf>
    <xf numFmtId="1" fontId="1" fillId="0" borderId="0" xfId="0" applyNumberFormat="1" applyFont="1" applyBorder="1" applyAlignment="1">
      <alignment horizontal="center" vertical="center"/>
    </xf>
    <xf numFmtId="167" fontId="8" fillId="0" borderId="0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/>
    </xf>
    <xf numFmtId="167" fontId="1" fillId="3" borderId="4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/>
    </xf>
    <xf numFmtId="0" fontId="8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/>
    </xf>
    <xf numFmtId="167" fontId="1" fillId="3" borderId="4" xfId="0" applyNumberFormat="1" applyFont="1" applyFill="1" applyBorder="1" applyAlignment="1">
      <alignment/>
    </xf>
    <xf numFmtId="167" fontId="1" fillId="3" borderId="8" xfId="0" applyNumberFormat="1" applyFont="1" applyFill="1" applyBorder="1" applyAlignment="1">
      <alignment/>
    </xf>
    <xf numFmtId="167" fontId="1" fillId="3" borderId="4" xfId="0" applyNumberFormat="1" applyFont="1" applyFill="1" applyBorder="1" applyAlignment="1">
      <alignment/>
    </xf>
    <xf numFmtId="1" fontId="1" fillId="3" borderId="9" xfId="0" applyNumberFormat="1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/>
    </xf>
    <xf numFmtId="0" fontId="3" fillId="3" borderId="11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9" xfId="0" applyFont="1" applyFill="1" applyBorder="1" applyAlignment="1">
      <alignment horizontal="center" vertical="center"/>
    </xf>
    <xf numFmtId="167" fontId="9" fillId="0" borderId="9" xfId="0" applyNumberFormat="1" applyFont="1" applyBorder="1" applyAlignment="1">
      <alignment horizontal="center" vertical="center"/>
    </xf>
    <xf numFmtId="167" fontId="9" fillId="0" borderId="5" xfId="0" applyNumberFormat="1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/>
    </xf>
    <xf numFmtId="167" fontId="9" fillId="0" borderId="9" xfId="0" applyNumberFormat="1" applyFont="1" applyBorder="1" applyAlignment="1">
      <alignment/>
    </xf>
    <xf numFmtId="167" fontId="9" fillId="0" borderId="5" xfId="0" applyNumberFormat="1" applyFont="1" applyBorder="1" applyAlignment="1">
      <alignment/>
    </xf>
    <xf numFmtId="0" fontId="9" fillId="0" borderId="5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9" xfId="0" applyFont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167" fontId="9" fillId="3" borderId="9" xfId="0" applyNumberFormat="1" applyFont="1" applyFill="1" applyBorder="1" applyAlignment="1">
      <alignment horizontal="center" vertical="center"/>
    </xf>
    <xf numFmtId="167" fontId="9" fillId="3" borderId="5" xfId="0" applyNumberFormat="1" applyFont="1" applyFill="1" applyBorder="1" applyAlignment="1">
      <alignment horizontal="center" vertical="center"/>
    </xf>
    <xf numFmtId="1" fontId="9" fillId="3" borderId="5" xfId="0" applyNumberFormat="1" applyFont="1" applyFill="1" applyBorder="1" applyAlignment="1">
      <alignment horizontal="center" vertical="center"/>
    </xf>
    <xf numFmtId="1" fontId="9" fillId="3" borderId="9" xfId="0" applyNumberFormat="1" applyFont="1" applyFill="1" applyBorder="1" applyAlignment="1">
      <alignment horizontal="center" vertical="center"/>
    </xf>
    <xf numFmtId="0" fontId="9" fillId="3" borderId="9" xfId="0" applyFont="1" applyFill="1" applyBorder="1" applyAlignment="1">
      <alignment/>
    </xf>
    <xf numFmtId="167" fontId="9" fillId="3" borderId="9" xfId="0" applyNumberFormat="1" applyFont="1" applyFill="1" applyBorder="1" applyAlignment="1">
      <alignment/>
    </xf>
    <xf numFmtId="167" fontId="9" fillId="3" borderId="5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1" fillId="3" borderId="9" xfId="0" applyFont="1" applyFill="1" applyBorder="1" applyAlignment="1">
      <alignment horizontal="left" vertical="center"/>
    </xf>
    <xf numFmtId="167" fontId="1" fillId="3" borderId="9" xfId="0" applyNumberFormat="1" applyFont="1" applyFill="1" applyBorder="1" applyAlignment="1">
      <alignment/>
    </xf>
    <xf numFmtId="1" fontId="13" fillId="0" borderId="9" xfId="0" applyNumberFormat="1" applyFont="1" applyBorder="1" applyAlignment="1">
      <alignment horizontal="center" vertical="center"/>
    </xf>
    <xf numFmtId="167" fontId="13" fillId="0" borderId="9" xfId="0" applyNumberFormat="1" applyFont="1" applyBorder="1" applyAlignment="1">
      <alignment horizontal="center" vertical="center"/>
    </xf>
    <xf numFmtId="1" fontId="13" fillId="3" borderId="9" xfId="0" applyNumberFormat="1" applyFont="1" applyFill="1" applyBorder="1" applyAlignment="1">
      <alignment horizontal="center" vertical="center"/>
    </xf>
    <xf numFmtId="167" fontId="13" fillId="3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9" xfId="0" applyFont="1" applyBorder="1" applyAlignment="1" applyProtection="1">
      <alignment/>
      <protection locked="0"/>
    </xf>
    <xf numFmtId="1" fontId="1" fillId="0" borderId="9" xfId="0" applyNumberFormat="1" applyFont="1" applyBorder="1" applyAlignment="1">
      <alignment/>
    </xf>
    <xf numFmtId="0" fontId="1" fillId="0" borderId="9" xfId="0" applyFont="1" applyBorder="1" applyAlignment="1" applyProtection="1">
      <alignment horizontal="center"/>
      <protection locked="0"/>
    </xf>
    <xf numFmtId="0" fontId="0" fillId="0" borderId="2" xfId="0" applyBorder="1" applyAlignment="1">
      <alignment/>
    </xf>
    <xf numFmtId="168" fontId="3" fillId="0" borderId="9" xfId="20" applyNumberFormat="1" applyFont="1" applyBorder="1" applyAlignment="1">
      <alignment horizontal="center"/>
    </xf>
    <xf numFmtId="167" fontId="3" fillId="0" borderId="9" xfId="0" applyNumberFormat="1" applyFont="1" applyBorder="1" applyAlignment="1">
      <alignment horizontal="center"/>
    </xf>
    <xf numFmtId="167" fontId="1" fillId="3" borderId="5" xfId="0" applyNumberFormat="1" applyFont="1" applyFill="1" applyBorder="1" applyAlignment="1">
      <alignment/>
    </xf>
    <xf numFmtId="167" fontId="1" fillId="0" borderId="9" xfId="0" applyNumberFormat="1" applyFont="1" applyBorder="1" applyAlignment="1">
      <alignment horizontal="center" vertical="center"/>
    </xf>
    <xf numFmtId="167" fontId="1" fillId="0" borderId="5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167" fontId="20" fillId="0" borderId="9" xfId="0" applyNumberFormat="1" applyFont="1" applyBorder="1" applyAlignment="1">
      <alignment horizontal="center" vertical="center"/>
    </xf>
    <xf numFmtId="1" fontId="20" fillId="0" borderId="9" xfId="0" applyNumberFormat="1" applyFont="1" applyBorder="1" applyAlignment="1">
      <alignment horizontal="center" vertical="center"/>
    </xf>
    <xf numFmtId="1" fontId="20" fillId="0" borderId="5" xfId="0" applyNumberFormat="1" applyFont="1" applyBorder="1" applyAlignment="1">
      <alignment horizontal="center" vertical="center"/>
    </xf>
    <xf numFmtId="1" fontId="20" fillId="0" borderId="9" xfId="0" applyNumberFormat="1" applyFont="1" applyBorder="1" applyAlignment="1">
      <alignment horizontal="center"/>
    </xf>
    <xf numFmtId="1" fontId="20" fillId="0" borderId="9" xfId="0" applyNumberFormat="1" applyFont="1" applyBorder="1" applyAlignment="1">
      <alignment/>
    </xf>
    <xf numFmtId="167" fontId="20" fillId="0" borderId="9" xfId="0" applyNumberFormat="1" applyFont="1" applyBorder="1" applyAlignment="1">
      <alignment/>
    </xf>
    <xf numFmtId="167" fontId="21" fillId="0" borderId="9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167" fontId="20" fillId="0" borderId="5" xfId="0" applyNumberFormat="1" applyFont="1" applyBorder="1" applyAlignment="1">
      <alignment horizontal="center" vertical="center"/>
    </xf>
    <xf numFmtId="167" fontId="14" fillId="0" borderId="9" xfId="0" applyNumberFormat="1" applyFont="1" applyBorder="1" applyAlignment="1">
      <alignment/>
    </xf>
    <xf numFmtId="0" fontId="2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"/>
  <sheetViews>
    <sheetView view="pageBreakPreview" zoomScale="75" zoomScaleNormal="75" zoomScaleSheetLayoutView="75" workbookViewId="0" topLeftCell="A1">
      <pane xSplit="1" ySplit="8" topLeftCell="K9" activePane="bottomRight" state="frozen"/>
      <selection pane="topLeft" activeCell="P13" sqref="P13"/>
      <selection pane="topRight" activeCell="P13" sqref="P13"/>
      <selection pane="bottomLeft" activeCell="P13" sqref="P13"/>
      <selection pane="bottomRight" activeCell="V25" sqref="V25:W25"/>
    </sheetView>
  </sheetViews>
  <sheetFormatPr defaultColWidth="9.00390625" defaultRowHeight="12.75"/>
  <cols>
    <col min="1" max="1" width="26.25390625" style="24" customWidth="1"/>
    <col min="2" max="2" width="8.375" style="19" customWidth="1"/>
    <col min="3" max="3" width="8.00390625" style="19" customWidth="1"/>
    <col min="4" max="4" width="8.125" style="19" customWidth="1"/>
    <col min="5" max="5" width="8.25390625" style="19" customWidth="1"/>
    <col min="6" max="6" width="7.625" style="19" customWidth="1"/>
    <col min="7" max="7" width="8.625" style="19" customWidth="1"/>
    <col min="8" max="9" width="7.625" style="19" customWidth="1"/>
    <col min="10" max="12" width="7.25390625" style="19" customWidth="1"/>
    <col min="13" max="13" width="9.00390625" style="19" customWidth="1"/>
    <col min="14" max="14" width="5.75390625" style="19" customWidth="1"/>
    <col min="15" max="15" width="7.75390625" style="19" customWidth="1"/>
    <col min="16" max="16" width="8.00390625" style="19" customWidth="1"/>
    <col min="17" max="17" width="8.625" style="19" customWidth="1"/>
    <col min="18" max="18" width="9.625" style="19" customWidth="1"/>
    <col min="19" max="19" width="9.75390625" style="19" customWidth="1"/>
    <col min="20" max="21" width="7.00390625" style="19" customWidth="1"/>
    <col min="22" max="22" width="7.75390625" style="19" customWidth="1"/>
    <col min="23" max="23" width="9.00390625" style="19" customWidth="1"/>
    <col min="24" max="25" width="7.125" style="19" customWidth="1"/>
    <col min="26" max="26" width="7.25390625" style="19" customWidth="1"/>
    <col min="27" max="28" width="8.125" style="19" customWidth="1"/>
    <col min="29" max="30" width="6.875" style="19" customWidth="1"/>
    <col min="31" max="31" width="7.625" style="0" customWidth="1"/>
    <col min="32" max="32" width="8.00390625" style="0" customWidth="1"/>
    <col min="33" max="33" width="7.375" style="0" customWidth="1"/>
    <col min="34" max="34" width="6.25390625" style="0" customWidth="1"/>
    <col min="35" max="35" width="7.25390625" style="0" customWidth="1"/>
    <col min="36" max="37" width="6.875" style="0" customWidth="1"/>
    <col min="38" max="38" width="7.375" style="0" customWidth="1"/>
    <col min="39" max="39" width="6.125" style="0" customWidth="1"/>
    <col min="40" max="40" width="8.00390625" style="0" customWidth="1"/>
    <col min="42" max="42" width="7.00390625" style="0" customWidth="1"/>
    <col min="43" max="43" width="7.375" style="0" customWidth="1"/>
    <col min="44" max="44" width="6.875" style="0" customWidth="1"/>
    <col min="45" max="45" width="7.375" style="0" customWidth="1"/>
  </cols>
  <sheetData>
    <row r="1" spans="6:27" ht="18">
      <c r="F1" s="24"/>
      <c r="G1" s="24"/>
      <c r="H1" s="24"/>
      <c r="I1" s="24"/>
      <c r="J1" s="24"/>
      <c r="K1" s="24"/>
      <c r="L1" s="24"/>
      <c r="M1" s="24"/>
      <c r="N1" s="96"/>
      <c r="O1" s="96"/>
      <c r="P1" s="96"/>
      <c r="Q1" s="96"/>
      <c r="R1" s="96"/>
      <c r="S1" s="96"/>
      <c r="T1" s="96"/>
      <c r="U1" s="96"/>
      <c r="V1" s="96"/>
      <c r="W1" s="96"/>
      <c r="X1" s="43"/>
      <c r="Y1" s="43"/>
      <c r="Z1" s="97"/>
      <c r="AA1" s="97"/>
    </row>
    <row r="2" spans="6:27" ht="18">
      <c r="F2" s="24"/>
      <c r="G2" s="24"/>
      <c r="H2" s="24"/>
      <c r="I2" s="24"/>
      <c r="J2" s="12" t="s">
        <v>28</v>
      </c>
      <c r="K2" s="24"/>
      <c r="L2" s="24"/>
      <c r="M2" s="24"/>
      <c r="N2" s="96"/>
      <c r="O2" s="96"/>
      <c r="P2" s="96"/>
      <c r="Q2" s="96"/>
      <c r="R2" s="96"/>
      <c r="S2" s="96"/>
      <c r="T2" s="96"/>
      <c r="U2" s="96"/>
      <c r="V2" s="96"/>
      <c r="W2" s="96"/>
      <c r="X2" s="43"/>
      <c r="Y2" s="43"/>
      <c r="Z2" s="97"/>
      <c r="AA2" s="97"/>
    </row>
    <row r="3" spans="4:27" ht="15">
      <c r="D3" s="24"/>
      <c r="E3" s="24"/>
      <c r="F3" s="24"/>
      <c r="G3" s="24"/>
      <c r="H3" s="24"/>
      <c r="I3" s="24"/>
      <c r="J3" s="24"/>
      <c r="K3" s="24"/>
      <c r="L3" s="96" t="s">
        <v>29</v>
      </c>
      <c r="M3" s="96"/>
      <c r="N3" s="96"/>
      <c r="O3" s="96"/>
      <c r="P3" s="96"/>
      <c r="S3" s="96"/>
      <c r="T3" s="96"/>
      <c r="U3" s="96"/>
      <c r="V3" s="96"/>
      <c r="W3" s="96"/>
      <c r="X3" s="97"/>
      <c r="Y3" s="97"/>
      <c r="Z3" s="97"/>
      <c r="AA3" s="97"/>
    </row>
    <row r="4" spans="4:27" ht="15.75">
      <c r="D4" s="24"/>
      <c r="E4" s="24"/>
      <c r="F4" s="95"/>
      <c r="H4" s="95" t="s">
        <v>98</v>
      </c>
      <c r="I4" s="95"/>
      <c r="J4" s="95"/>
      <c r="K4" s="24"/>
      <c r="L4" s="24"/>
      <c r="M4" s="24"/>
      <c r="N4" s="24"/>
      <c r="O4" s="96"/>
      <c r="P4" s="96"/>
      <c r="Q4" s="96"/>
      <c r="R4" s="96"/>
      <c r="S4" s="96"/>
      <c r="T4" s="96"/>
      <c r="U4" s="96"/>
      <c r="V4" s="96"/>
      <c r="W4" s="96"/>
      <c r="X4" s="97"/>
      <c r="Y4" s="97"/>
      <c r="Z4" s="97"/>
      <c r="AA4" s="97"/>
    </row>
    <row r="6" spans="1:30" ht="15">
      <c r="A6" s="91" t="s">
        <v>0</v>
      </c>
      <c r="B6" s="232" t="s">
        <v>18</v>
      </c>
      <c r="C6" s="231"/>
      <c r="D6" s="231"/>
      <c r="E6" s="130"/>
      <c r="F6" s="232" t="s">
        <v>19</v>
      </c>
      <c r="G6" s="231"/>
      <c r="H6" s="231"/>
      <c r="I6" s="130"/>
      <c r="J6" s="232" t="s">
        <v>20</v>
      </c>
      <c r="K6" s="234"/>
      <c r="L6" s="234"/>
      <c r="M6" s="94"/>
      <c r="N6" s="232" t="s">
        <v>21</v>
      </c>
      <c r="O6" s="234"/>
      <c r="P6" s="234"/>
      <c r="Q6" s="94"/>
      <c r="R6" s="232" t="s">
        <v>22</v>
      </c>
      <c r="S6" s="234"/>
      <c r="T6" s="234"/>
      <c r="U6" s="94"/>
      <c r="V6" s="232" t="s">
        <v>23</v>
      </c>
      <c r="W6" s="234"/>
      <c r="X6" s="235"/>
      <c r="Y6" s="131"/>
      <c r="Z6" s="139" t="s">
        <v>26</v>
      </c>
      <c r="AA6" s="232" t="s">
        <v>25</v>
      </c>
      <c r="AB6" s="234"/>
      <c r="AC6" s="234"/>
      <c r="AD6" s="236" t="s">
        <v>97</v>
      </c>
    </row>
    <row r="7" spans="1:30" ht="15">
      <c r="A7" s="28" t="s">
        <v>1</v>
      </c>
      <c r="B7" s="92" t="s">
        <v>14</v>
      </c>
      <c r="C7" s="10" t="s">
        <v>16</v>
      </c>
      <c r="D7" s="10" t="s">
        <v>17</v>
      </c>
      <c r="E7" s="10" t="s">
        <v>77</v>
      </c>
      <c r="F7" s="10" t="s">
        <v>14</v>
      </c>
      <c r="G7" s="10" t="s">
        <v>16</v>
      </c>
      <c r="H7" s="10" t="s">
        <v>17</v>
      </c>
      <c r="I7" s="10" t="s">
        <v>77</v>
      </c>
      <c r="J7" s="10" t="s">
        <v>14</v>
      </c>
      <c r="K7" s="10" t="s">
        <v>16</v>
      </c>
      <c r="L7" s="10" t="s">
        <v>17</v>
      </c>
      <c r="M7" s="10" t="s">
        <v>77</v>
      </c>
      <c r="N7" s="10" t="s">
        <v>14</v>
      </c>
      <c r="O7" s="10" t="s">
        <v>16</v>
      </c>
      <c r="P7" s="10" t="s">
        <v>17</v>
      </c>
      <c r="Q7" s="10" t="s">
        <v>77</v>
      </c>
      <c r="R7" s="10" t="s">
        <v>14</v>
      </c>
      <c r="S7" s="10" t="s">
        <v>16</v>
      </c>
      <c r="T7" s="10" t="s">
        <v>17</v>
      </c>
      <c r="U7" s="10" t="s">
        <v>77</v>
      </c>
      <c r="V7" s="10" t="s">
        <v>14</v>
      </c>
      <c r="W7" s="10" t="s">
        <v>16</v>
      </c>
      <c r="X7" s="10" t="s">
        <v>17</v>
      </c>
      <c r="Y7" s="10" t="s">
        <v>77</v>
      </c>
      <c r="Z7" s="10" t="s">
        <v>27</v>
      </c>
      <c r="AA7" s="10" t="s">
        <v>14</v>
      </c>
      <c r="AB7" s="93" t="s">
        <v>16</v>
      </c>
      <c r="AC7" s="93" t="s">
        <v>17</v>
      </c>
      <c r="AD7" s="237"/>
    </row>
    <row r="8" spans="1:30" ht="15">
      <c r="A8" s="14"/>
      <c r="B8" s="30" t="s">
        <v>24</v>
      </c>
      <c r="C8" s="11" t="s">
        <v>24</v>
      </c>
      <c r="D8" s="11"/>
      <c r="E8" s="11" t="s">
        <v>78</v>
      </c>
      <c r="F8" s="11" t="s">
        <v>24</v>
      </c>
      <c r="G8" s="11" t="s">
        <v>24</v>
      </c>
      <c r="H8" s="11"/>
      <c r="I8" s="11" t="s">
        <v>78</v>
      </c>
      <c r="J8" s="11" t="s">
        <v>24</v>
      </c>
      <c r="K8" s="11" t="s">
        <v>24</v>
      </c>
      <c r="L8" s="11"/>
      <c r="M8" s="11" t="s">
        <v>78</v>
      </c>
      <c r="N8" s="11" t="s">
        <v>24</v>
      </c>
      <c r="O8" s="11" t="s">
        <v>24</v>
      </c>
      <c r="P8" s="11"/>
      <c r="Q8" s="11" t="s">
        <v>78</v>
      </c>
      <c r="R8" s="11" t="s">
        <v>24</v>
      </c>
      <c r="S8" s="11" t="s">
        <v>24</v>
      </c>
      <c r="T8" s="11"/>
      <c r="U8" s="11" t="s">
        <v>78</v>
      </c>
      <c r="V8" s="11" t="s">
        <v>24</v>
      </c>
      <c r="W8" s="11" t="s">
        <v>24</v>
      </c>
      <c r="X8" s="11"/>
      <c r="Y8" s="11" t="s">
        <v>78</v>
      </c>
      <c r="Z8" s="31"/>
      <c r="AA8" s="11" t="s">
        <v>24</v>
      </c>
      <c r="AB8" s="29" t="s">
        <v>24</v>
      </c>
      <c r="AC8" s="29"/>
      <c r="AD8" s="238"/>
    </row>
    <row r="9" spans="1:30" ht="15">
      <c r="A9" s="17" t="s">
        <v>89</v>
      </c>
      <c r="B9" s="16">
        <v>27</v>
      </c>
      <c r="C9" s="16">
        <v>35.9</v>
      </c>
      <c r="D9" s="16">
        <v>132.96296296296296</v>
      </c>
      <c r="E9" s="16">
        <v>79.9554565701559</v>
      </c>
      <c r="F9" s="13">
        <v>48</v>
      </c>
      <c r="G9" s="15">
        <v>77.2</v>
      </c>
      <c r="H9" s="52">
        <v>160.83333333333334</v>
      </c>
      <c r="I9" s="52">
        <v>266.2068965517241</v>
      </c>
      <c r="J9" s="16">
        <v>6</v>
      </c>
      <c r="K9" s="16">
        <v>6</v>
      </c>
      <c r="L9" s="16">
        <v>100</v>
      </c>
      <c r="M9" s="16">
        <v>60</v>
      </c>
      <c r="N9" s="13">
        <v>1</v>
      </c>
      <c r="O9" s="15">
        <v>6.6</v>
      </c>
      <c r="P9" s="15">
        <v>660</v>
      </c>
      <c r="Q9" s="15">
        <v>134.6938775510204</v>
      </c>
      <c r="R9" s="16">
        <v>14149</v>
      </c>
      <c r="S9" s="16">
        <v>14710.8</v>
      </c>
      <c r="T9" s="16">
        <v>103.97059862887836</v>
      </c>
      <c r="U9" s="16">
        <v>100.79196836252562</v>
      </c>
      <c r="V9" s="16">
        <v>342</v>
      </c>
      <c r="W9" s="16">
        <v>265.2</v>
      </c>
      <c r="X9" s="16">
        <f>W9/V9*100</f>
        <v>77.54385964912281</v>
      </c>
      <c r="Y9" s="16">
        <v>65.9</v>
      </c>
      <c r="Z9" s="16">
        <v>99.41126279863481</v>
      </c>
      <c r="AA9" s="14">
        <v>440</v>
      </c>
      <c r="AB9" s="14">
        <v>475.1</v>
      </c>
      <c r="AC9" s="132">
        <f>AB9/AA9*100</f>
        <v>107.97727272727273</v>
      </c>
      <c r="AD9" s="16">
        <v>213.52808988764048</v>
      </c>
    </row>
    <row r="10" spans="1:30" ht="15">
      <c r="A10" s="28" t="s">
        <v>90</v>
      </c>
      <c r="B10" s="16">
        <v>25</v>
      </c>
      <c r="C10" s="16">
        <v>49.8</v>
      </c>
      <c r="D10" s="16">
        <v>199.2</v>
      </c>
      <c r="E10" s="16">
        <v>108.26086956521739</v>
      </c>
      <c r="F10" s="13">
        <v>74</v>
      </c>
      <c r="G10" s="15">
        <v>39.4</v>
      </c>
      <c r="H10" s="52">
        <v>53.24324324324324</v>
      </c>
      <c r="I10" s="52">
        <v>53.45997286295794</v>
      </c>
      <c r="J10" s="16">
        <v>5</v>
      </c>
      <c r="K10" s="16">
        <v>5</v>
      </c>
      <c r="L10" s="16">
        <v>100</v>
      </c>
      <c r="M10" s="16">
        <v>54.94505494505495</v>
      </c>
      <c r="N10" s="13">
        <v>0</v>
      </c>
      <c r="O10" s="15">
        <v>0</v>
      </c>
      <c r="P10" s="15"/>
      <c r="Q10" s="15"/>
      <c r="R10" s="16">
        <v>1475</v>
      </c>
      <c r="S10" s="16">
        <v>1493.3</v>
      </c>
      <c r="T10" s="16">
        <v>101.2406779661017</v>
      </c>
      <c r="U10" s="16">
        <v>104.63612006211743</v>
      </c>
      <c r="V10" s="16">
        <v>45</v>
      </c>
      <c r="W10" s="16">
        <v>75.7</v>
      </c>
      <c r="X10" s="16">
        <f aca="true" t="shared" si="0" ref="X10:X23">W10/V10*100</f>
        <v>168.22222222222223</v>
      </c>
      <c r="Y10" s="16">
        <v>162.8</v>
      </c>
      <c r="Z10" s="16">
        <v>98.38744510834353</v>
      </c>
      <c r="AA10" s="13">
        <v>31.4</v>
      </c>
      <c r="AB10" s="13">
        <v>34.1</v>
      </c>
      <c r="AC10" s="132">
        <f aca="true" t="shared" si="1" ref="AC10:AC25">AB10/AA10*100</f>
        <v>108.5987261146497</v>
      </c>
      <c r="AD10" s="16">
        <v>96.60056657223797</v>
      </c>
    </row>
    <row r="11" spans="1:30" ht="15">
      <c r="A11" s="28" t="s">
        <v>2</v>
      </c>
      <c r="B11" s="16">
        <v>2</v>
      </c>
      <c r="C11" s="16">
        <v>1</v>
      </c>
      <c r="D11" s="16">
        <v>50</v>
      </c>
      <c r="E11" s="16">
        <v>23.809523809523807</v>
      </c>
      <c r="F11" s="13">
        <v>245</v>
      </c>
      <c r="G11" s="15">
        <v>282.9</v>
      </c>
      <c r="H11" s="52">
        <v>115.46938775510202</v>
      </c>
      <c r="I11" s="52">
        <v>147.49739311783105</v>
      </c>
      <c r="J11" s="16">
        <v>1</v>
      </c>
      <c r="K11" s="16">
        <v>1</v>
      </c>
      <c r="L11" s="16">
        <v>100</v>
      </c>
      <c r="M11" s="16">
        <v>100</v>
      </c>
      <c r="N11" s="13">
        <v>5</v>
      </c>
      <c r="O11" s="15">
        <v>30.5</v>
      </c>
      <c r="P11" s="15">
        <v>610</v>
      </c>
      <c r="Q11" s="15">
        <v>2178.571428571429</v>
      </c>
      <c r="R11" s="16">
        <v>1012</v>
      </c>
      <c r="S11" s="16">
        <v>1022.8</v>
      </c>
      <c r="T11" s="16">
        <v>101.06719367588933</v>
      </c>
      <c r="U11" s="16">
        <v>136.91687507178497</v>
      </c>
      <c r="V11" s="16">
        <v>27</v>
      </c>
      <c r="W11" s="16">
        <v>32.6</v>
      </c>
      <c r="X11" s="16">
        <f t="shared" si="0"/>
        <v>120.74074074074075</v>
      </c>
      <c r="Y11" s="16">
        <v>125.4</v>
      </c>
      <c r="Z11" s="16">
        <v>105.47368421052632</v>
      </c>
      <c r="AA11" s="13">
        <v>21.6</v>
      </c>
      <c r="AB11" s="13">
        <v>23.3</v>
      </c>
      <c r="AC11" s="132">
        <f t="shared" si="1"/>
        <v>107.87037037037037</v>
      </c>
      <c r="AD11" s="16">
        <v>59.743589743589745</v>
      </c>
    </row>
    <row r="12" spans="1:30" ht="15">
      <c r="A12" s="28" t="s">
        <v>3</v>
      </c>
      <c r="B12" s="16">
        <v>13</v>
      </c>
      <c r="C12" s="16">
        <v>13.3</v>
      </c>
      <c r="D12" s="16">
        <v>102.30769230769232</v>
      </c>
      <c r="E12" s="16">
        <v>81.59509202453988</v>
      </c>
      <c r="F12" s="13">
        <v>90</v>
      </c>
      <c r="G12" s="15">
        <v>114.1</v>
      </c>
      <c r="H12" s="52">
        <v>126.77777777777777</v>
      </c>
      <c r="I12" s="52">
        <v>131.90751445086704</v>
      </c>
      <c r="J12" s="16">
        <v>4</v>
      </c>
      <c r="K12" s="16">
        <v>4.4</v>
      </c>
      <c r="L12" s="16">
        <v>110</v>
      </c>
      <c r="M12" s="16">
        <v>146.66666666666669</v>
      </c>
      <c r="N12" s="13">
        <v>0</v>
      </c>
      <c r="O12" s="15">
        <v>0</v>
      </c>
      <c r="P12" s="15"/>
      <c r="Q12" s="15"/>
      <c r="R12" s="16">
        <v>8259</v>
      </c>
      <c r="S12" s="16">
        <v>8367.2</v>
      </c>
      <c r="T12" s="16">
        <v>101.31008596682408</v>
      </c>
      <c r="U12" s="16">
        <v>120.29472005135445</v>
      </c>
      <c r="V12" s="16">
        <v>130</v>
      </c>
      <c r="W12" s="16">
        <v>141.8</v>
      </c>
      <c r="X12" s="16">
        <f t="shared" si="0"/>
        <v>109.0769230769231</v>
      </c>
      <c r="Y12" s="16">
        <v>89.3</v>
      </c>
      <c r="Z12" s="16">
        <v>100.20026702269693</v>
      </c>
      <c r="AA12" s="13">
        <v>233.3</v>
      </c>
      <c r="AB12" s="13">
        <v>249.4</v>
      </c>
      <c r="AC12" s="132">
        <f t="shared" si="1"/>
        <v>106.90098585512216</v>
      </c>
      <c r="AD12" s="16">
        <v>230.07380073800738</v>
      </c>
    </row>
    <row r="13" spans="1:30" ht="15">
      <c r="A13" s="28" t="s">
        <v>4</v>
      </c>
      <c r="B13" s="16">
        <v>2</v>
      </c>
      <c r="C13" s="16">
        <v>1</v>
      </c>
      <c r="D13" s="16">
        <v>50</v>
      </c>
      <c r="E13" s="16">
        <v>41.66666666666667</v>
      </c>
      <c r="F13" s="13">
        <v>450</v>
      </c>
      <c r="G13" s="15">
        <v>482.8</v>
      </c>
      <c r="H13" s="52">
        <v>107.2888888888889</v>
      </c>
      <c r="I13" s="52">
        <v>125.40259740259741</v>
      </c>
      <c r="J13" s="16">
        <v>1</v>
      </c>
      <c r="K13" s="16">
        <v>1</v>
      </c>
      <c r="L13" s="16">
        <v>100</v>
      </c>
      <c r="M13" s="16">
        <v>100</v>
      </c>
      <c r="N13" s="13">
        <v>15</v>
      </c>
      <c r="O13" s="15">
        <v>8.3</v>
      </c>
      <c r="P13" s="15">
        <v>55.333333333333336</v>
      </c>
      <c r="Q13" s="15">
        <v>45.10869565217392</v>
      </c>
      <c r="R13" s="16">
        <v>731</v>
      </c>
      <c r="S13" s="16">
        <v>741.1</v>
      </c>
      <c r="T13" s="16">
        <v>101.38166894664845</v>
      </c>
      <c r="U13" s="16">
        <v>103.9298774136508</v>
      </c>
      <c r="V13" s="16">
        <v>14</v>
      </c>
      <c r="W13" s="16">
        <v>22.6</v>
      </c>
      <c r="X13" s="16">
        <f t="shared" si="0"/>
        <v>161.42857142857144</v>
      </c>
      <c r="Y13" s="16">
        <v>188.3</v>
      </c>
      <c r="Z13" s="16">
        <v>106.24899684340056</v>
      </c>
      <c r="AA13" s="13">
        <v>40.3</v>
      </c>
      <c r="AB13" s="13">
        <v>41.4</v>
      </c>
      <c r="AC13" s="132">
        <f t="shared" si="1"/>
        <v>102.72952853598017</v>
      </c>
      <c r="AD13" s="16">
        <v>239.3063583815029</v>
      </c>
    </row>
    <row r="14" spans="1:30" ht="15">
      <c r="A14" s="28" t="s">
        <v>5</v>
      </c>
      <c r="B14" s="16">
        <v>8</v>
      </c>
      <c r="C14" s="16">
        <v>7.4</v>
      </c>
      <c r="D14" s="16">
        <v>92.5</v>
      </c>
      <c r="E14" s="16">
        <v>110.44776119402985</v>
      </c>
      <c r="F14" s="13">
        <v>23</v>
      </c>
      <c r="G14" s="15">
        <v>16</v>
      </c>
      <c r="H14" s="52">
        <v>69.56521739130434</v>
      </c>
      <c r="I14" s="52">
        <v>55.94405594405594</v>
      </c>
      <c r="J14" s="16">
        <v>1</v>
      </c>
      <c r="K14" s="16">
        <v>1.6</v>
      </c>
      <c r="L14" s="16">
        <v>160</v>
      </c>
      <c r="M14" s="16">
        <v>106.66666666666667</v>
      </c>
      <c r="N14" s="13">
        <v>325</v>
      </c>
      <c r="O14" s="15">
        <v>456.2</v>
      </c>
      <c r="P14" s="15">
        <v>140.36923076923077</v>
      </c>
      <c r="Q14" s="15">
        <v>175.25931617364577</v>
      </c>
      <c r="R14" s="16">
        <v>1313</v>
      </c>
      <c r="S14" s="16">
        <v>1316.1</v>
      </c>
      <c r="T14" s="16">
        <v>100.23610053313024</v>
      </c>
      <c r="U14" s="16">
        <v>113.80574549962093</v>
      </c>
      <c r="V14" s="16">
        <v>42</v>
      </c>
      <c r="W14" s="16">
        <v>31</v>
      </c>
      <c r="X14" s="16">
        <f t="shared" si="0"/>
        <v>73.80952380952381</v>
      </c>
      <c r="Y14" s="16">
        <v>87.3</v>
      </c>
      <c r="Z14" s="16">
        <v>107.4769442532691</v>
      </c>
      <c r="AA14" s="13">
        <v>85.8</v>
      </c>
      <c r="AB14" s="13">
        <v>89.6</v>
      </c>
      <c r="AC14" s="132">
        <f t="shared" si="1"/>
        <v>104.42890442890442</v>
      </c>
      <c r="AD14" s="16">
        <v>115.16709511568124</v>
      </c>
    </row>
    <row r="15" spans="1:30" ht="15">
      <c r="A15" s="28" t="s">
        <v>6</v>
      </c>
      <c r="B15" s="16">
        <v>6</v>
      </c>
      <c r="C15" s="16">
        <v>8.5</v>
      </c>
      <c r="D15" s="16">
        <v>141.66666666666669</v>
      </c>
      <c r="E15" s="16">
        <v>81.73076923076923</v>
      </c>
      <c r="F15" s="13">
        <v>0</v>
      </c>
      <c r="G15" s="15">
        <v>0</v>
      </c>
      <c r="H15" s="52"/>
      <c r="I15" s="52"/>
      <c r="J15" s="16">
        <v>2</v>
      </c>
      <c r="K15" s="16">
        <v>2</v>
      </c>
      <c r="L15" s="16">
        <v>100</v>
      </c>
      <c r="M15" s="16">
        <v>66.66666666666666</v>
      </c>
      <c r="N15" s="13"/>
      <c r="O15" s="15"/>
      <c r="P15" s="15"/>
      <c r="Q15" s="15"/>
      <c r="R15" s="16">
        <v>610</v>
      </c>
      <c r="S15" s="16">
        <v>612</v>
      </c>
      <c r="T15" s="16">
        <v>100.327868852459</v>
      </c>
      <c r="U15" s="16">
        <v>110.37328533658442</v>
      </c>
      <c r="V15" s="16">
        <v>14</v>
      </c>
      <c r="W15" s="16">
        <v>6</v>
      </c>
      <c r="X15" s="16">
        <f t="shared" si="0"/>
        <v>42.857142857142854</v>
      </c>
      <c r="Y15" s="16">
        <v>75</v>
      </c>
      <c r="Z15" s="16">
        <v>100</v>
      </c>
      <c r="AA15" s="13">
        <v>12.4</v>
      </c>
      <c r="AB15" s="13">
        <v>12.7</v>
      </c>
      <c r="AC15" s="132">
        <f t="shared" si="1"/>
        <v>102.41935483870968</v>
      </c>
      <c r="AD15" s="16">
        <v>77.4390243902439</v>
      </c>
    </row>
    <row r="16" spans="1:30" ht="15">
      <c r="A16" s="28" t="s">
        <v>7</v>
      </c>
      <c r="B16" s="16">
        <v>20</v>
      </c>
      <c r="C16" s="16">
        <v>26.2</v>
      </c>
      <c r="D16" s="16">
        <v>131</v>
      </c>
      <c r="E16" s="16">
        <v>129.7029702970297</v>
      </c>
      <c r="F16" s="13">
        <v>223</v>
      </c>
      <c r="G16" s="15">
        <v>268.3</v>
      </c>
      <c r="H16" s="52">
        <v>120.31390134529147</v>
      </c>
      <c r="I16" s="52">
        <v>121.23813827383643</v>
      </c>
      <c r="J16" s="16">
        <v>5</v>
      </c>
      <c r="K16" s="16">
        <v>5.1</v>
      </c>
      <c r="L16" s="16">
        <v>102</v>
      </c>
      <c r="M16" s="16">
        <v>255</v>
      </c>
      <c r="N16" s="13">
        <v>9</v>
      </c>
      <c r="O16" s="15">
        <v>22.8</v>
      </c>
      <c r="P16" s="15">
        <v>253.33333333333331</v>
      </c>
      <c r="Q16" s="15">
        <v>112.31527093596058</v>
      </c>
      <c r="R16" s="16">
        <v>2071</v>
      </c>
      <c r="S16" s="16">
        <v>2094.7</v>
      </c>
      <c r="T16" s="16">
        <v>101.14437469821343</v>
      </c>
      <c r="U16" s="16">
        <v>99.43534471504964</v>
      </c>
      <c r="V16" s="16">
        <v>70</v>
      </c>
      <c r="W16" s="16">
        <v>136.2</v>
      </c>
      <c r="X16" s="16">
        <f t="shared" si="0"/>
        <v>194.57142857142856</v>
      </c>
      <c r="Y16" s="16">
        <v>197.4</v>
      </c>
      <c r="Z16" s="16">
        <v>101.88837306712276</v>
      </c>
      <c r="AA16" s="13">
        <v>84.5</v>
      </c>
      <c r="AB16" s="13">
        <v>90.1</v>
      </c>
      <c r="AC16" s="132">
        <f t="shared" si="1"/>
        <v>106.62721893491123</v>
      </c>
      <c r="AD16" s="16">
        <v>217.6328502415459</v>
      </c>
    </row>
    <row r="17" spans="1:30" ht="15">
      <c r="A17" s="28" t="s">
        <v>8</v>
      </c>
      <c r="B17" s="16">
        <v>15</v>
      </c>
      <c r="C17" s="16">
        <v>29.8</v>
      </c>
      <c r="D17" s="16">
        <v>198.66666666666669</v>
      </c>
      <c r="E17" s="16">
        <v>100</v>
      </c>
      <c r="F17" s="13">
        <v>0</v>
      </c>
      <c r="G17" s="15">
        <v>0</v>
      </c>
      <c r="H17" s="52"/>
      <c r="I17" s="52"/>
      <c r="J17" s="16">
        <v>4</v>
      </c>
      <c r="K17" s="16">
        <v>4</v>
      </c>
      <c r="L17" s="16">
        <v>100</v>
      </c>
      <c r="M17" s="16">
        <v>200</v>
      </c>
      <c r="N17" s="13"/>
      <c r="O17" s="15"/>
      <c r="P17" s="15"/>
      <c r="Q17" s="15"/>
      <c r="R17" s="16">
        <v>768</v>
      </c>
      <c r="S17" s="16">
        <v>769.3</v>
      </c>
      <c r="T17" s="16">
        <v>100.16927083333333</v>
      </c>
      <c r="U17" s="16">
        <v>119.31774075510464</v>
      </c>
      <c r="V17" s="16">
        <v>25</v>
      </c>
      <c r="W17" s="16">
        <v>22</v>
      </c>
      <c r="X17" s="16">
        <f t="shared" si="0"/>
        <v>88</v>
      </c>
      <c r="Y17" s="16">
        <v>104.8</v>
      </c>
      <c r="Z17" s="16">
        <v>100.5582693649686</v>
      </c>
      <c r="AA17" s="13">
        <v>37.7</v>
      </c>
      <c r="AB17" s="13">
        <v>43.4</v>
      </c>
      <c r="AC17" s="132">
        <f t="shared" si="1"/>
        <v>115.11936339522546</v>
      </c>
      <c r="AD17" s="16">
        <v>602.7777777777777</v>
      </c>
    </row>
    <row r="18" spans="1:30" ht="15">
      <c r="A18" s="28" t="s">
        <v>9</v>
      </c>
      <c r="B18" s="16">
        <v>5</v>
      </c>
      <c r="C18" s="16">
        <v>5.1</v>
      </c>
      <c r="D18" s="16">
        <v>102</v>
      </c>
      <c r="E18" s="16">
        <v>118.60465116279069</v>
      </c>
      <c r="F18" s="13">
        <v>65</v>
      </c>
      <c r="G18" s="15">
        <v>60.3</v>
      </c>
      <c r="H18" s="52">
        <v>92.76923076923076</v>
      </c>
      <c r="I18" s="52">
        <v>93.48837209302326</v>
      </c>
      <c r="J18" s="16">
        <v>1</v>
      </c>
      <c r="K18" s="16">
        <v>1</v>
      </c>
      <c r="L18" s="16">
        <v>100</v>
      </c>
      <c r="M18" s="16">
        <v>90.9090909090909</v>
      </c>
      <c r="N18" s="13">
        <v>2</v>
      </c>
      <c r="O18" s="15">
        <v>2.9</v>
      </c>
      <c r="P18" s="15">
        <v>145</v>
      </c>
      <c r="Q18" s="15">
        <v>24.786324786324787</v>
      </c>
      <c r="R18" s="16">
        <v>798</v>
      </c>
      <c r="S18" s="16">
        <v>804.8</v>
      </c>
      <c r="T18" s="16">
        <v>100.85213032581453</v>
      </c>
      <c r="U18" s="16">
        <v>125.41825890688982</v>
      </c>
      <c r="V18" s="16">
        <v>10</v>
      </c>
      <c r="W18" s="16">
        <v>30.8</v>
      </c>
      <c r="X18" s="16">
        <f t="shared" si="0"/>
        <v>308</v>
      </c>
      <c r="Y18" s="16">
        <v>256.7</v>
      </c>
      <c r="Z18" s="16">
        <v>100.54325114918512</v>
      </c>
      <c r="AA18" s="13">
        <v>23.3</v>
      </c>
      <c r="AB18" s="13">
        <v>25.1</v>
      </c>
      <c r="AC18" s="132">
        <f t="shared" si="1"/>
        <v>107.72532188841201</v>
      </c>
      <c r="AD18" s="16">
        <v>87.15277777777779</v>
      </c>
    </row>
    <row r="19" spans="1:30" ht="15">
      <c r="A19" s="28" t="s">
        <v>10</v>
      </c>
      <c r="B19" s="16">
        <v>7</v>
      </c>
      <c r="C19" s="16">
        <v>11</v>
      </c>
      <c r="D19" s="16">
        <v>157.14285714285714</v>
      </c>
      <c r="E19" s="16">
        <v>85.27131782945736</v>
      </c>
      <c r="F19" s="13">
        <v>1</v>
      </c>
      <c r="G19" s="15">
        <v>1.8</v>
      </c>
      <c r="H19" s="52">
        <v>180</v>
      </c>
      <c r="I19" s="52">
        <v>112.5</v>
      </c>
      <c r="J19" s="16">
        <v>1</v>
      </c>
      <c r="K19" s="16">
        <v>1</v>
      </c>
      <c r="L19" s="16">
        <v>100</v>
      </c>
      <c r="M19" s="16">
        <v>100</v>
      </c>
      <c r="N19" s="13"/>
      <c r="O19" s="15"/>
      <c r="P19" s="15"/>
      <c r="Q19" s="15"/>
      <c r="R19" s="16">
        <v>572</v>
      </c>
      <c r="S19" s="16">
        <v>572.7</v>
      </c>
      <c r="T19" s="16">
        <v>100.12237762237763</v>
      </c>
      <c r="U19" s="16">
        <v>100.34247322382919</v>
      </c>
      <c r="V19" s="16">
        <v>16</v>
      </c>
      <c r="W19" s="16">
        <v>13</v>
      </c>
      <c r="X19" s="16">
        <f t="shared" si="0"/>
        <v>81.25</v>
      </c>
      <c r="Y19" s="16">
        <v>86.7</v>
      </c>
      <c r="Z19" s="16">
        <v>100.27017899358326</v>
      </c>
      <c r="AA19" s="13">
        <v>8</v>
      </c>
      <c r="AB19" s="13">
        <v>8.7</v>
      </c>
      <c r="AC19" s="132">
        <f t="shared" si="1"/>
        <v>108.74999999999999</v>
      </c>
      <c r="AD19" s="16">
        <v>88.77551020408163</v>
      </c>
    </row>
    <row r="20" spans="1:30" ht="15">
      <c r="A20" s="28" t="s">
        <v>91</v>
      </c>
      <c r="B20" s="16">
        <v>22</v>
      </c>
      <c r="C20" s="16">
        <v>24.3</v>
      </c>
      <c r="D20" s="16">
        <v>110.45454545454545</v>
      </c>
      <c r="E20" s="16">
        <v>97.59036144578313</v>
      </c>
      <c r="F20" s="13">
        <v>65</v>
      </c>
      <c r="G20" s="15">
        <v>63.2</v>
      </c>
      <c r="H20" s="52">
        <v>97.23076923076923</v>
      </c>
      <c r="I20" s="52">
        <v>100.15847860538827</v>
      </c>
      <c r="J20" s="16">
        <v>3</v>
      </c>
      <c r="K20" s="16">
        <v>3.6</v>
      </c>
      <c r="L20" s="16">
        <v>120</v>
      </c>
      <c r="M20" s="16">
        <v>150</v>
      </c>
      <c r="N20" s="13">
        <v>1</v>
      </c>
      <c r="O20" s="15">
        <v>0</v>
      </c>
      <c r="P20" s="15">
        <v>0</v>
      </c>
      <c r="Q20" s="15">
        <v>0</v>
      </c>
      <c r="R20" s="16">
        <v>15077</v>
      </c>
      <c r="S20" s="16">
        <v>15249.2</v>
      </c>
      <c r="T20" s="16">
        <v>101.14213702991313</v>
      </c>
      <c r="U20" s="16">
        <v>90.063729071539</v>
      </c>
      <c r="V20" s="16">
        <v>112</v>
      </c>
      <c r="W20" s="16">
        <v>123.8</v>
      </c>
      <c r="X20" s="16">
        <f t="shared" si="0"/>
        <v>110.53571428571429</v>
      </c>
      <c r="Y20" s="16">
        <v>95.7</v>
      </c>
      <c r="Z20" s="16">
        <v>100.11700182815355</v>
      </c>
      <c r="AA20" s="13">
        <v>301.4</v>
      </c>
      <c r="AB20" s="16">
        <v>325.6</v>
      </c>
      <c r="AC20" s="132">
        <f t="shared" si="1"/>
        <v>108.029197080292</v>
      </c>
      <c r="AD20" s="16">
        <v>219.25925925925927</v>
      </c>
    </row>
    <row r="21" spans="1:30" ht="15">
      <c r="A21" s="28" t="s">
        <v>11</v>
      </c>
      <c r="B21" s="16">
        <v>16</v>
      </c>
      <c r="C21" s="16">
        <v>17.1</v>
      </c>
      <c r="D21" s="16">
        <v>106.875</v>
      </c>
      <c r="E21" s="16">
        <v>101.18343195266273</v>
      </c>
      <c r="F21" s="13">
        <v>0</v>
      </c>
      <c r="G21" s="15">
        <v>0</v>
      </c>
      <c r="H21" s="52"/>
      <c r="I21" s="52"/>
      <c r="J21" s="16">
        <v>2</v>
      </c>
      <c r="K21" s="16">
        <v>2</v>
      </c>
      <c r="L21" s="16">
        <v>100</v>
      </c>
      <c r="M21" s="16">
        <v>86.95652173913044</v>
      </c>
      <c r="N21" s="13"/>
      <c r="O21" s="15"/>
      <c r="P21" s="15"/>
      <c r="Q21" s="15"/>
      <c r="R21" s="16">
        <v>2181</v>
      </c>
      <c r="S21" s="16">
        <v>2210.1</v>
      </c>
      <c r="T21" s="16">
        <v>101.33425034387895</v>
      </c>
      <c r="U21" s="16">
        <v>62.7153632549265</v>
      </c>
      <c r="V21" s="16">
        <v>66</v>
      </c>
      <c r="W21" s="16">
        <v>127.2</v>
      </c>
      <c r="X21" s="16">
        <f t="shared" si="0"/>
        <v>192.72727272727272</v>
      </c>
      <c r="Y21" s="16">
        <v>122.3</v>
      </c>
      <c r="Z21" s="16">
        <v>100.27292576419214</v>
      </c>
      <c r="AA21" s="13">
        <v>50</v>
      </c>
      <c r="AB21" s="13">
        <v>53.2</v>
      </c>
      <c r="AC21" s="132">
        <f t="shared" si="1"/>
        <v>106.4</v>
      </c>
      <c r="AD21" s="16">
        <v>40.64171122994652</v>
      </c>
    </row>
    <row r="22" spans="1:30" ht="15">
      <c r="A22" s="28" t="s">
        <v>12</v>
      </c>
      <c r="B22" s="16">
        <v>6</v>
      </c>
      <c r="C22" s="16">
        <v>9</v>
      </c>
      <c r="D22" s="16">
        <v>150</v>
      </c>
      <c r="E22" s="16">
        <v>126.7605633802817</v>
      </c>
      <c r="F22" s="13">
        <v>2</v>
      </c>
      <c r="G22" s="15">
        <v>2.1</v>
      </c>
      <c r="H22" s="52">
        <v>105</v>
      </c>
      <c r="I22" s="52">
        <v>80.76923076923077</v>
      </c>
      <c r="J22" s="16">
        <v>2</v>
      </c>
      <c r="K22" s="16">
        <v>2</v>
      </c>
      <c r="L22" s="16">
        <v>100</v>
      </c>
      <c r="M22" s="16">
        <v>100</v>
      </c>
      <c r="N22" s="13">
        <v>0</v>
      </c>
      <c r="O22" s="15">
        <v>0</v>
      </c>
      <c r="P22" s="15"/>
      <c r="Q22" s="15"/>
      <c r="R22" s="16">
        <v>936</v>
      </c>
      <c r="S22" s="16">
        <v>951.3</v>
      </c>
      <c r="T22" s="16">
        <v>101.63461538461537</v>
      </c>
      <c r="U22" s="16">
        <v>105.88663696282887</v>
      </c>
      <c r="V22" s="16">
        <v>27</v>
      </c>
      <c r="W22" s="16">
        <v>43.5</v>
      </c>
      <c r="X22" s="16">
        <f t="shared" si="0"/>
        <v>161.11111111111111</v>
      </c>
      <c r="Y22" s="16">
        <v>138.1</v>
      </c>
      <c r="Z22" s="16">
        <v>100.23866348448686</v>
      </c>
      <c r="AA22" s="13">
        <v>17.5</v>
      </c>
      <c r="AB22" s="13">
        <v>17.6</v>
      </c>
      <c r="AC22" s="132">
        <f t="shared" si="1"/>
        <v>100.57142857142858</v>
      </c>
      <c r="AD22" s="16">
        <v>325.925925925926</v>
      </c>
    </row>
    <row r="23" spans="1:30" ht="15">
      <c r="A23" s="14" t="s">
        <v>13</v>
      </c>
      <c r="B23" s="16">
        <v>174</v>
      </c>
      <c r="C23" s="16">
        <v>239.4</v>
      </c>
      <c r="D23" s="16">
        <v>137.58620689655172</v>
      </c>
      <c r="E23" s="16">
        <v>96.9230769230769</v>
      </c>
      <c r="F23" s="13">
        <v>1286</v>
      </c>
      <c r="G23" s="16">
        <v>1408.1</v>
      </c>
      <c r="H23" s="15">
        <v>109.49455676516328</v>
      </c>
      <c r="I23" s="15">
        <v>122.6888559728152</v>
      </c>
      <c r="J23" s="16">
        <v>38</v>
      </c>
      <c r="K23" s="16">
        <v>39.7</v>
      </c>
      <c r="L23" s="16">
        <v>104.47368421052632</v>
      </c>
      <c r="M23" s="16">
        <v>95.8937198067633</v>
      </c>
      <c r="N23" s="13">
        <v>358</v>
      </c>
      <c r="O23" s="13">
        <v>527.3</v>
      </c>
      <c r="P23" s="15">
        <v>147.29050279329607</v>
      </c>
      <c r="Q23" s="15">
        <v>160.41983571645878</v>
      </c>
      <c r="R23" s="16">
        <v>49952</v>
      </c>
      <c r="S23" s="16">
        <v>50915.4</v>
      </c>
      <c r="T23" s="16">
        <v>101.92865150544523</v>
      </c>
      <c r="U23" s="16">
        <v>98.92875379567134</v>
      </c>
      <c r="V23" s="16">
        <f>SUM(V9:V22)</f>
        <v>940</v>
      </c>
      <c r="W23" s="16">
        <f>SUM(W9:W22)</f>
        <v>1071.3999999999999</v>
      </c>
      <c r="X23" s="16">
        <f t="shared" si="0"/>
        <v>113.9787234042553</v>
      </c>
      <c r="Y23" s="16">
        <v>100</v>
      </c>
      <c r="Z23" s="16">
        <v>102.82342103748057</v>
      </c>
      <c r="AA23" s="16">
        <v>1387.2</v>
      </c>
      <c r="AB23" s="16">
        <v>1489.3</v>
      </c>
      <c r="AC23" s="132">
        <f t="shared" si="1"/>
        <v>107.36014994232987</v>
      </c>
      <c r="AD23" s="16">
        <v>167.5818611454934</v>
      </c>
    </row>
    <row r="24" spans="1:30" ht="15">
      <c r="A24" s="24" t="s">
        <v>33</v>
      </c>
      <c r="AA24" s="16">
        <v>2222.5</v>
      </c>
      <c r="AB24" s="13">
        <v>2304.7</v>
      </c>
      <c r="AC24" s="132">
        <f t="shared" si="1"/>
        <v>103.69853768278965</v>
      </c>
      <c r="AD24" s="16">
        <v>110.24107911604324</v>
      </c>
    </row>
    <row r="25" spans="1:30" ht="15">
      <c r="A25" s="24" t="s">
        <v>34</v>
      </c>
      <c r="AA25" s="16">
        <v>3609.7</v>
      </c>
      <c r="AB25" s="16">
        <v>3794</v>
      </c>
      <c r="AC25" s="132">
        <f t="shared" si="1"/>
        <v>105.10568745325098</v>
      </c>
      <c r="AD25" s="16">
        <v>127.3453495787601</v>
      </c>
    </row>
  </sheetData>
  <mergeCells count="8">
    <mergeCell ref="AD6:AD8"/>
    <mergeCell ref="R6:T6"/>
    <mergeCell ref="V6:X6"/>
    <mergeCell ref="AA6:AC6"/>
    <mergeCell ref="B6:D6"/>
    <mergeCell ref="F6:H6"/>
    <mergeCell ref="J6:L6"/>
    <mergeCell ref="N6:P6"/>
  </mergeCells>
  <printOptions/>
  <pageMargins left="0.2" right="0.1968503937007874" top="0.4724409448818898" bottom="0.984251968503937" header="0.5118110236220472" footer="0.5118110236220472"/>
  <pageSetup fitToHeight="2" horizontalDpi="240" verticalDpi="240" orientation="landscape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N29"/>
  <sheetViews>
    <sheetView tabSelected="1" view="pageBreakPreview" zoomScale="75" zoomScaleNormal="50" zoomScaleSheetLayoutView="75" workbookViewId="0" topLeftCell="A1">
      <pane xSplit="1" ySplit="8" topLeftCell="C9" activePane="bottomRight" state="frozen"/>
      <selection pane="topLeft" activeCell="P13" sqref="P13"/>
      <selection pane="topRight" activeCell="P13" sqref="P13"/>
      <selection pane="bottomLeft" activeCell="P13" sqref="P13"/>
      <selection pane="bottomRight" activeCell="BZ28" sqref="BZ28"/>
    </sheetView>
  </sheetViews>
  <sheetFormatPr defaultColWidth="9.00390625" defaultRowHeight="12.75"/>
  <cols>
    <col min="1" max="1" width="19.00390625" style="25" customWidth="1"/>
    <col min="2" max="2" width="9.75390625" style="0" customWidth="1"/>
    <col min="3" max="3" width="9.875" style="0" customWidth="1"/>
    <col min="4" max="4" width="8.25390625" style="0" customWidth="1"/>
    <col min="5" max="5" width="8.125" style="0" customWidth="1"/>
    <col min="6" max="6" width="7.25390625" style="0" customWidth="1"/>
    <col min="7" max="7" width="8.375" style="0" customWidth="1"/>
    <col min="8" max="8" width="8.125" style="0" customWidth="1"/>
    <col min="9" max="9" width="10.875" style="0" customWidth="1"/>
    <col min="10" max="10" width="11.25390625" style="0" customWidth="1"/>
    <col min="11" max="11" width="8.625" style="0" customWidth="1"/>
    <col min="12" max="13" width="7.875" style="0" customWidth="1"/>
    <col min="14" max="14" width="9.875" style="0" bestFit="1" customWidth="1"/>
    <col min="15" max="15" width="8.25390625" style="0" customWidth="1"/>
    <col min="16" max="16" width="9.375" style="0" customWidth="1"/>
    <col min="17" max="17" width="11.25390625" style="0" customWidth="1"/>
    <col min="18" max="19" width="8.25390625" style="0" customWidth="1"/>
    <col min="20" max="20" width="7.25390625" style="0" customWidth="1"/>
    <col min="21" max="21" width="9.875" style="0" customWidth="1"/>
    <col min="22" max="22" width="8.25390625" style="0" customWidth="1"/>
    <col min="23" max="23" width="6.625" style="0" customWidth="1"/>
    <col min="24" max="24" width="6.375" style="0" customWidth="1"/>
    <col min="25" max="26" width="8.375" style="0" customWidth="1"/>
    <col min="27" max="27" width="6.625" style="0" customWidth="1"/>
    <col min="28" max="28" width="8.00390625" style="0" customWidth="1"/>
    <col min="29" max="29" width="8.625" style="0" customWidth="1"/>
    <col min="30" max="30" width="8.375" style="0" customWidth="1"/>
    <col min="31" max="31" width="9.875" style="0" bestFit="1" customWidth="1"/>
    <col min="32" max="32" width="8.125" style="0" customWidth="1"/>
    <col min="33" max="33" width="8.625" style="0" customWidth="1"/>
    <col min="34" max="34" width="7.00390625" style="0" customWidth="1"/>
    <col min="35" max="35" width="8.25390625" style="0" customWidth="1"/>
    <col min="36" max="36" width="8.125" style="0" customWidth="1"/>
    <col min="37" max="37" width="7.875" style="0" customWidth="1"/>
    <col min="38" max="38" width="9.875" style="0" customWidth="1"/>
    <col min="39" max="43" width="8.125" style="0" customWidth="1"/>
    <col min="44" max="44" width="11.25390625" style="0" customWidth="1"/>
    <col min="45" max="45" width="12.875" style="0" customWidth="1"/>
    <col min="46" max="47" width="8.625" style="0" customWidth="1"/>
    <col min="48" max="48" width="9.625" style="0" customWidth="1"/>
    <col min="49" max="49" width="11.375" style="0" customWidth="1"/>
    <col min="50" max="50" width="8.00390625" style="0" customWidth="1"/>
    <col min="51" max="51" width="8.375" style="0" customWidth="1"/>
    <col min="52" max="52" width="11.375" style="0" customWidth="1"/>
    <col min="53" max="54" width="8.125" style="0" customWidth="1"/>
    <col min="55" max="55" width="8.25390625" style="0" customWidth="1"/>
    <col min="56" max="56" width="9.375" style="0" customWidth="1"/>
    <col min="57" max="57" width="8.00390625" style="0" customWidth="1"/>
    <col min="58" max="59" width="11.125" style="0" customWidth="1"/>
    <col min="60" max="61" width="9.00390625" style="0" customWidth="1"/>
    <col min="62" max="62" width="11.375" style="0" customWidth="1"/>
    <col min="63" max="63" width="11.125" style="0" customWidth="1"/>
    <col min="64" max="64" width="9.25390625" style="0" customWidth="1"/>
    <col min="65" max="65" width="8.75390625" style="0" bestFit="1" customWidth="1"/>
    <col min="66" max="66" width="10.25390625" style="0" customWidth="1"/>
    <col min="67" max="67" width="8.625" style="0" customWidth="1"/>
    <col min="68" max="68" width="9.375" style="0" customWidth="1"/>
    <col min="69" max="70" width="8.75390625" style="0" customWidth="1"/>
    <col min="71" max="71" width="7.75390625" style="0" customWidth="1"/>
    <col min="72" max="72" width="8.125" style="0" customWidth="1"/>
    <col min="73" max="73" width="7.75390625" style="0" customWidth="1"/>
    <col min="74" max="74" width="8.125" style="0" customWidth="1"/>
    <col min="75" max="75" width="8.75390625" style="0" customWidth="1"/>
    <col min="76" max="76" width="7.75390625" style="0" customWidth="1"/>
    <col min="77" max="77" width="8.125" style="0" customWidth="1"/>
    <col min="78" max="78" width="7.125" style="0" customWidth="1"/>
    <col min="79" max="79" width="8.625" style="0" customWidth="1"/>
    <col min="80" max="80" width="8.125" style="0" customWidth="1"/>
    <col min="81" max="81" width="8.75390625" style="0" customWidth="1"/>
  </cols>
  <sheetData>
    <row r="1" spans="7:61" ht="18">
      <c r="G1" s="19"/>
      <c r="H1" s="19"/>
      <c r="I1" s="19"/>
      <c r="J1" s="12" t="s">
        <v>28</v>
      </c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E1" s="59"/>
      <c r="AF1" s="59"/>
      <c r="AG1" s="20" t="s">
        <v>96</v>
      </c>
      <c r="AH1" s="59"/>
      <c r="AI1" s="59"/>
      <c r="AJ1" s="59"/>
      <c r="AK1" s="59"/>
      <c r="AZ1" s="19"/>
      <c r="BA1" s="19"/>
      <c r="BB1" s="19"/>
      <c r="BC1" s="12" t="s">
        <v>28</v>
      </c>
      <c r="BD1" s="19"/>
      <c r="BE1" s="19"/>
      <c r="BF1" s="19"/>
      <c r="BG1" s="19"/>
      <c r="BH1" s="19"/>
      <c r="BI1" s="19"/>
    </row>
    <row r="2" spans="7:61" ht="18">
      <c r="G2" s="12" t="s">
        <v>29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E2" s="20" t="s">
        <v>29</v>
      </c>
      <c r="AF2" s="20"/>
      <c r="AG2" s="20"/>
      <c r="AH2" s="20"/>
      <c r="AI2" s="20"/>
      <c r="AJ2" s="20"/>
      <c r="AK2" s="20"/>
      <c r="AZ2" s="12" t="s">
        <v>29</v>
      </c>
      <c r="BA2" s="19"/>
      <c r="BB2" s="19"/>
      <c r="BC2" s="19"/>
      <c r="BD2" s="19"/>
      <c r="BE2" s="19"/>
      <c r="BF2" s="19"/>
      <c r="BG2" s="19"/>
      <c r="BH2" s="19"/>
      <c r="BI2" s="19"/>
    </row>
    <row r="3" spans="7:62" ht="18">
      <c r="G3" s="12" t="s">
        <v>112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G3" s="20" t="s">
        <v>111</v>
      </c>
      <c r="AH3" s="20"/>
      <c r="AI3" s="20"/>
      <c r="AJ3" s="20"/>
      <c r="AK3" s="20"/>
      <c r="AZ3" s="12" t="s">
        <v>110</v>
      </c>
      <c r="BA3" s="19"/>
      <c r="BB3" s="19"/>
      <c r="BC3" s="19"/>
      <c r="BD3" s="19"/>
      <c r="BE3" s="19"/>
      <c r="BF3" s="19"/>
      <c r="BG3" s="19"/>
      <c r="BH3" s="19"/>
      <c r="BI3" s="19"/>
      <c r="BJ3" s="21"/>
    </row>
    <row r="4" spans="18:62" ht="18">
      <c r="R4" s="19"/>
      <c r="S4" s="19"/>
      <c r="T4" s="19"/>
      <c r="U4" s="19"/>
      <c r="V4" s="19"/>
      <c r="W4" s="19"/>
      <c r="X4" s="19"/>
      <c r="Y4" s="19"/>
      <c r="Z4" s="19"/>
      <c r="AA4" s="19"/>
      <c r="AE4" s="59"/>
      <c r="AF4" s="59"/>
      <c r="AG4" s="59"/>
      <c r="AH4" s="59"/>
      <c r="AI4" s="59"/>
      <c r="AJ4" s="59"/>
      <c r="AK4" s="59"/>
      <c r="BC4" s="12"/>
      <c r="BJ4" s="21"/>
    </row>
    <row r="5" ht="18">
      <c r="I5" s="12"/>
    </row>
    <row r="6" spans="1:82" ht="15">
      <c r="A6" s="26" t="s">
        <v>0</v>
      </c>
      <c r="B6" s="1"/>
      <c r="C6" s="2" t="s">
        <v>18</v>
      </c>
      <c r="D6" s="2"/>
      <c r="E6" s="2"/>
      <c r="F6" s="2"/>
      <c r="G6" s="2"/>
      <c r="H6" s="3"/>
      <c r="I6" s="1"/>
      <c r="J6" s="2"/>
      <c r="K6" s="2" t="s">
        <v>19</v>
      </c>
      <c r="L6" s="2"/>
      <c r="M6" s="2"/>
      <c r="N6" s="2"/>
      <c r="O6" s="3"/>
      <c r="P6" s="111" t="s">
        <v>80</v>
      </c>
      <c r="Q6" s="111"/>
      <c r="R6" s="111"/>
      <c r="S6" s="111"/>
      <c r="T6" s="111"/>
      <c r="U6" s="111"/>
      <c r="V6" s="111"/>
      <c r="W6" s="1"/>
      <c r="X6" s="2"/>
      <c r="Y6" s="2" t="s">
        <v>20</v>
      </c>
      <c r="Z6" s="2"/>
      <c r="AA6" s="2"/>
      <c r="AB6" s="2"/>
      <c r="AC6" s="3"/>
      <c r="AD6" s="1"/>
      <c r="AE6" s="2"/>
      <c r="AF6" s="2" t="s">
        <v>21</v>
      </c>
      <c r="AG6" s="2"/>
      <c r="AH6" s="2"/>
      <c r="AI6" s="2"/>
      <c r="AJ6" s="3"/>
      <c r="AK6" s="2" t="s">
        <v>81</v>
      </c>
      <c r="AL6" s="2"/>
      <c r="AM6" s="2"/>
      <c r="AN6" s="2"/>
      <c r="AO6" s="2"/>
      <c r="AP6" s="2"/>
      <c r="AQ6" s="2"/>
      <c r="AR6" s="1"/>
      <c r="AS6" s="2"/>
      <c r="AT6" s="2" t="s">
        <v>22</v>
      </c>
      <c r="AU6" s="2"/>
      <c r="AV6" s="2"/>
      <c r="AW6" s="2"/>
      <c r="AX6" s="3"/>
      <c r="AY6" s="2"/>
      <c r="AZ6" s="2"/>
      <c r="BA6" s="2" t="s">
        <v>23</v>
      </c>
      <c r="BB6" s="2"/>
      <c r="BC6" s="2"/>
      <c r="BD6" s="2"/>
      <c r="BE6" s="3"/>
      <c r="BF6" s="1"/>
      <c r="BG6" s="2" t="s">
        <v>25</v>
      </c>
      <c r="BH6" s="2"/>
      <c r="BI6" s="2"/>
      <c r="BJ6" s="2"/>
      <c r="BK6" s="2"/>
      <c r="BL6" s="9"/>
      <c r="BM6" s="4" t="s">
        <v>30</v>
      </c>
      <c r="BN6" s="6"/>
      <c r="BO6" s="242" t="s">
        <v>88</v>
      </c>
      <c r="BP6" s="243"/>
      <c r="BQ6" s="243"/>
      <c r="BR6" s="244"/>
      <c r="BS6" s="239" t="s">
        <v>63</v>
      </c>
      <c r="BT6" s="240"/>
      <c r="BU6" s="240"/>
      <c r="BV6" s="241"/>
      <c r="BW6" s="138"/>
      <c r="BX6" s="211"/>
      <c r="BY6" s="239" t="s">
        <v>87</v>
      </c>
      <c r="BZ6" s="240"/>
      <c r="CA6" s="240"/>
      <c r="CB6" s="241"/>
      <c r="CC6" s="9"/>
      <c r="CD6" s="9"/>
    </row>
    <row r="7" spans="1:90" ht="12.75">
      <c r="A7" s="27" t="s">
        <v>1</v>
      </c>
      <c r="B7" s="4" t="s">
        <v>14</v>
      </c>
      <c r="C7" s="4" t="s">
        <v>16</v>
      </c>
      <c r="D7" s="4" t="s">
        <v>17</v>
      </c>
      <c r="E7" s="4" t="s">
        <v>77</v>
      </c>
      <c r="F7" s="4" t="s">
        <v>14</v>
      </c>
      <c r="G7" s="4" t="s">
        <v>16</v>
      </c>
      <c r="H7" s="4" t="s">
        <v>17</v>
      </c>
      <c r="I7" s="4" t="s">
        <v>14</v>
      </c>
      <c r="J7" s="4" t="s">
        <v>16</v>
      </c>
      <c r="K7" s="4" t="s">
        <v>17</v>
      </c>
      <c r="L7" s="4" t="s">
        <v>77</v>
      </c>
      <c r="M7" s="4" t="s">
        <v>14</v>
      </c>
      <c r="N7" s="4" t="s">
        <v>16</v>
      </c>
      <c r="O7" s="4" t="s">
        <v>17</v>
      </c>
      <c r="P7" s="4" t="s">
        <v>14</v>
      </c>
      <c r="Q7" s="4" t="s">
        <v>16</v>
      </c>
      <c r="R7" s="4" t="s">
        <v>17</v>
      </c>
      <c r="S7" s="4" t="s">
        <v>79</v>
      </c>
      <c r="T7" s="4" t="s">
        <v>14</v>
      </c>
      <c r="U7" s="4" t="s">
        <v>16</v>
      </c>
      <c r="V7" s="4" t="s">
        <v>17</v>
      </c>
      <c r="W7" s="4" t="s">
        <v>14</v>
      </c>
      <c r="X7" s="4" t="s">
        <v>16</v>
      </c>
      <c r="Y7" s="4" t="s">
        <v>17</v>
      </c>
      <c r="Z7" s="4" t="s">
        <v>77</v>
      </c>
      <c r="AA7" s="4" t="s">
        <v>14</v>
      </c>
      <c r="AB7" s="4" t="s">
        <v>16</v>
      </c>
      <c r="AC7" s="4" t="s">
        <v>17</v>
      </c>
      <c r="AD7" s="4" t="s">
        <v>14</v>
      </c>
      <c r="AE7" s="4" t="s">
        <v>16</v>
      </c>
      <c r="AF7" s="4" t="s">
        <v>17</v>
      </c>
      <c r="AG7" s="4" t="s">
        <v>77</v>
      </c>
      <c r="AH7" s="4" t="s">
        <v>14</v>
      </c>
      <c r="AI7" s="4" t="s">
        <v>16</v>
      </c>
      <c r="AJ7" s="4" t="s">
        <v>17</v>
      </c>
      <c r="AK7" s="4" t="s">
        <v>14</v>
      </c>
      <c r="AL7" s="4" t="s">
        <v>16</v>
      </c>
      <c r="AM7" s="4" t="s">
        <v>17</v>
      </c>
      <c r="AN7" s="4" t="s">
        <v>79</v>
      </c>
      <c r="AO7" s="4" t="s">
        <v>14</v>
      </c>
      <c r="AP7" s="4" t="s">
        <v>16</v>
      </c>
      <c r="AQ7" s="4" t="s">
        <v>17</v>
      </c>
      <c r="AR7" s="4" t="s">
        <v>14</v>
      </c>
      <c r="AS7" s="8" t="s">
        <v>16</v>
      </c>
      <c r="AT7" s="8" t="s">
        <v>17</v>
      </c>
      <c r="AU7" s="4" t="s">
        <v>77</v>
      </c>
      <c r="AV7" s="8" t="s">
        <v>14</v>
      </c>
      <c r="AW7" s="8" t="s">
        <v>16</v>
      </c>
      <c r="AX7" s="8" t="s">
        <v>17</v>
      </c>
      <c r="AY7" s="4" t="s">
        <v>14</v>
      </c>
      <c r="AZ7" s="4" t="s">
        <v>16</v>
      </c>
      <c r="BA7" s="4" t="s">
        <v>17</v>
      </c>
      <c r="BB7" s="4" t="s">
        <v>77</v>
      </c>
      <c r="BC7" s="4" t="s">
        <v>14</v>
      </c>
      <c r="BD7" s="4" t="s">
        <v>16</v>
      </c>
      <c r="BE7" s="4" t="s">
        <v>17</v>
      </c>
      <c r="BF7" s="4" t="s">
        <v>14</v>
      </c>
      <c r="BG7" s="4" t="s">
        <v>16</v>
      </c>
      <c r="BH7" s="4" t="s">
        <v>17</v>
      </c>
      <c r="BI7" s="4" t="s">
        <v>77</v>
      </c>
      <c r="BJ7" s="4" t="s">
        <v>14</v>
      </c>
      <c r="BK7" s="6" t="s">
        <v>16</v>
      </c>
      <c r="BL7" s="4" t="s">
        <v>17</v>
      </c>
      <c r="BM7" s="18" t="s">
        <v>31</v>
      </c>
      <c r="BN7" s="18" t="s">
        <v>38</v>
      </c>
      <c r="BO7" s="9" t="s">
        <v>14</v>
      </c>
      <c r="BP7" s="9" t="s">
        <v>16</v>
      </c>
      <c r="BQ7" s="9" t="s">
        <v>42</v>
      </c>
      <c r="BR7" s="4" t="s">
        <v>77</v>
      </c>
      <c r="BS7" s="18" t="s">
        <v>38</v>
      </c>
      <c r="BT7" s="18" t="s">
        <v>14</v>
      </c>
      <c r="BU7" s="80" t="s">
        <v>16</v>
      </c>
      <c r="BV7" s="80" t="s">
        <v>42</v>
      </c>
      <c r="BW7" s="4" t="s">
        <v>77</v>
      </c>
      <c r="BX7" s="18" t="s">
        <v>38</v>
      </c>
      <c r="BY7" s="9" t="s">
        <v>14</v>
      </c>
      <c r="BZ7" s="9" t="s">
        <v>16</v>
      </c>
      <c r="CA7" s="80" t="s">
        <v>42</v>
      </c>
      <c r="CB7" s="4" t="s">
        <v>77</v>
      </c>
      <c r="CC7" s="9"/>
      <c r="CD7" s="9"/>
      <c r="CE7" s="18" t="s">
        <v>70</v>
      </c>
      <c r="CL7" t="s">
        <v>13</v>
      </c>
    </row>
    <row r="8" spans="1:82" ht="12.75">
      <c r="A8" s="27"/>
      <c r="B8" s="5" t="s">
        <v>15</v>
      </c>
      <c r="C8" s="5" t="s">
        <v>15</v>
      </c>
      <c r="D8" s="5"/>
      <c r="E8" s="5" t="s">
        <v>78</v>
      </c>
      <c r="F8" s="5" t="s">
        <v>24</v>
      </c>
      <c r="G8" s="5" t="s">
        <v>24</v>
      </c>
      <c r="H8" s="5"/>
      <c r="I8" s="5" t="s">
        <v>15</v>
      </c>
      <c r="J8" s="5" t="s">
        <v>15</v>
      </c>
      <c r="K8" s="5"/>
      <c r="L8" s="5" t="s">
        <v>78</v>
      </c>
      <c r="M8" s="5" t="s">
        <v>24</v>
      </c>
      <c r="N8" s="5" t="s">
        <v>24</v>
      </c>
      <c r="O8" s="5"/>
      <c r="P8" s="5" t="s">
        <v>15</v>
      </c>
      <c r="Q8" s="5" t="s">
        <v>15</v>
      </c>
      <c r="R8" s="5"/>
      <c r="S8" s="5" t="s">
        <v>78</v>
      </c>
      <c r="T8" s="5" t="s">
        <v>24</v>
      </c>
      <c r="U8" s="5" t="s">
        <v>24</v>
      </c>
      <c r="V8" s="5"/>
      <c r="W8" s="5" t="s">
        <v>15</v>
      </c>
      <c r="X8" s="5" t="s">
        <v>15</v>
      </c>
      <c r="Y8" s="5"/>
      <c r="Z8" s="5" t="s">
        <v>78</v>
      </c>
      <c r="AA8" s="5" t="s">
        <v>24</v>
      </c>
      <c r="AB8" s="5" t="s">
        <v>24</v>
      </c>
      <c r="AC8" s="5"/>
      <c r="AD8" s="5" t="s">
        <v>15</v>
      </c>
      <c r="AE8" s="5" t="s">
        <v>15</v>
      </c>
      <c r="AF8" s="5"/>
      <c r="AG8" s="5" t="s">
        <v>78</v>
      </c>
      <c r="AH8" s="5" t="s">
        <v>24</v>
      </c>
      <c r="AI8" s="5" t="s">
        <v>24</v>
      </c>
      <c r="AJ8" s="5"/>
      <c r="AK8" s="5" t="s">
        <v>15</v>
      </c>
      <c r="AL8" s="5" t="s">
        <v>15</v>
      </c>
      <c r="AM8" s="5"/>
      <c r="AN8" s="5" t="s">
        <v>78</v>
      </c>
      <c r="AO8" s="5" t="s">
        <v>24</v>
      </c>
      <c r="AP8" s="5" t="s">
        <v>24</v>
      </c>
      <c r="AQ8" s="5"/>
      <c r="AR8" s="5" t="s">
        <v>15</v>
      </c>
      <c r="AS8" s="5" t="s">
        <v>15</v>
      </c>
      <c r="AT8" s="5"/>
      <c r="AU8" s="5" t="s">
        <v>78</v>
      </c>
      <c r="AV8" s="5" t="s">
        <v>24</v>
      </c>
      <c r="AW8" s="5" t="s">
        <v>24</v>
      </c>
      <c r="AX8" s="5"/>
      <c r="AY8" s="5" t="s">
        <v>15</v>
      </c>
      <c r="AZ8" s="5" t="s">
        <v>15</v>
      </c>
      <c r="BA8" s="5"/>
      <c r="BB8" s="5" t="s">
        <v>78</v>
      </c>
      <c r="BC8" s="5" t="s">
        <v>24</v>
      </c>
      <c r="BD8" s="5" t="s">
        <v>24</v>
      </c>
      <c r="BE8" s="5"/>
      <c r="BF8" s="5" t="s">
        <v>15</v>
      </c>
      <c r="BG8" s="5" t="s">
        <v>15</v>
      </c>
      <c r="BH8" s="5"/>
      <c r="BI8" s="5" t="s">
        <v>78</v>
      </c>
      <c r="BJ8" s="5" t="s">
        <v>24</v>
      </c>
      <c r="BK8" s="7" t="s">
        <v>24</v>
      </c>
      <c r="BL8" s="5"/>
      <c r="BM8" s="23" t="s">
        <v>32</v>
      </c>
      <c r="BN8" s="18" t="s">
        <v>39</v>
      </c>
      <c r="BO8" s="18" t="s">
        <v>67</v>
      </c>
      <c r="BP8" s="18" t="s">
        <v>67</v>
      </c>
      <c r="BQ8" s="9"/>
      <c r="BR8" s="5" t="s">
        <v>78</v>
      </c>
      <c r="BS8" s="18" t="s">
        <v>39</v>
      </c>
      <c r="BT8" s="18" t="s">
        <v>67</v>
      </c>
      <c r="BU8" s="18" t="s">
        <v>67</v>
      </c>
      <c r="BV8" s="8"/>
      <c r="BW8" s="5" t="s">
        <v>78</v>
      </c>
      <c r="BX8" s="18" t="s">
        <v>39</v>
      </c>
      <c r="BY8" s="18" t="s">
        <v>67</v>
      </c>
      <c r="BZ8" s="18" t="s">
        <v>67</v>
      </c>
      <c r="CA8" s="5"/>
      <c r="CB8" s="5" t="s">
        <v>78</v>
      </c>
      <c r="CC8" s="9"/>
      <c r="CD8" s="9" t="s">
        <v>68</v>
      </c>
    </row>
    <row r="9" spans="1:92" ht="18">
      <c r="A9" s="32" t="s">
        <v>89</v>
      </c>
      <c r="B9" s="33">
        <f>F9+август11!B9</f>
        <v>240</v>
      </c>
      <c r="C9" s="33">
        <f>G9+август11!C9</f>
        <v>341.9</v>
      </c>
      <c r="D9" s="33">
        <f>C9/B9*100</f>
        <v>142.45833333333334</v>
      </c>
      <c r="E9" s="33">
        <v>72.31387478849408</v>
      </c>
      <c r="F9" s="47">
        <v>15</v>
      </c>
      <c r="G9" s="36">
        <v>29.9</v>
      </c>
      <c r="H9" s="33">
        <f>G9/F9*100</f>
        <v>199.33333333333331</v>
      </c>
      <c r="I9" s="209">
        <f>M9+август11!I9</f>
        <v>456</v>
      </c>
      <c r="J9" s="209">
        <v>766</v>
      </c>
      <c r="K9" s="33">
        <f>J9/I9*100</f>
        <v>167.98245614035088</v>
      </c>
      <c r="L9" s="33">
        <v>181.21599242961912</v>
      </c>
      <c r="M9" s="47">
        <v>47</v>
      </c>
      <c r="N9" s="36">
        <v>67.2</v>
      </c>
      <c r="O9" s="33">
        <f>N9/M9*100</f>
        <v>142.97872340425533</v>
      </c>
      <c r="P9" s="42">
        <f>I9+B9</f>
        <v>696</v>
      </c>
      <c r="Q9" s="33">
        <f>J9+C9</f>
        <v>1107.9</v>
      </c>
      <c r="R9" s="33">
        <f>Q9/P9*100</f>
        <v>159.18103448275863</v>
      </c>
      <c r="S9" s="33">
        <v>101.9467213114754</v>
      </c>
      <c r="T9" s="42">
        <f>M9+F9</f>
        <v>62</v>
      </c>
      <c r="U9" s="33">
        <f>N9+G9</f>
        <v>97.1</v>
      </c>
      <c r="V9" s="33">
        <f>U9/T9*100</f>
        <v>156.61290322580643</v>
      </c>
      <c r="W9" s="209">
        <f>AA9+август11!W9</f>
        <v>55</v>
      </c>
      <c r="X9" s="209">
        <f>AB9+август11!X9</f>
        <v>108.56</v>
      </c>
      <c r="Y9" s="33">
        <f>X9/W9*100</f>
        <v>197.3818181818182</v>
      </c>
      <c r="Z9" s="33">
        <v>94.6469049694856</v>
      </c>
      <c r="AA9" s="34">
        <v>6</v>
      </c>
      <c r="AB9" s="34">
        <v>14.8</v>
      </c>
      <c r="AC9" s="33">
        <f>AB9/AA9*100</f>
        <v>246.66666666666669</v>
      </c>
      <c r="AD9" s="42">
        <f>AH9+август11!AD9</f>
        <v>35</v>
      </c>
      <c r="AE9" s="33">
        <f>AI9+август11!AE9</f>
        <v>35.9</v>
      </c>
      <c r="AF9" s="33">
        <f>AE9/AD9*100</f>
        <v>102.57142857142856</v>
      </c>
      <c r="AG9" s="15">
        <v>115.43408360128618</v>
      </c>
      <c r="AH9" s="34">
        <v>5</v>
      </c>
      <c r="AI9" s="33">
        <v>2.8</v>
      </c>
      <c r="AJ9" s="33">
        <f>AI9/AH9*100</f>
        <v>55.99999999999999</v>
      </c>
      <c r="AK9" s="42">
        <f>AD9+W9</f>
        <v>90</v>
      </c>
      <c r="AL9" s="33">
        <f>AE9+X9</f>
        <v>144.46</v>
      </c>
      <c r="AM9" s="33">
        <f>AL9/AK9*100</f>
        <v>160.51111111111112</v>
      </c>
      <c r="AN9" s="33">
        <v>145.07462686567166</v>
      </c>
      <c r="AO9" s="33">
        <f>AH9+AA9</f>
        <v>11</v>
      </c>
      <c r="AP9" s="33">
        <f>AI9+AB9</f>
        <v>17.6</v>
      </c>
      <c r="AQ9" s="33">
        <f>AP9/AO9*100</f>
        <v>160</v>
      </c>
      <c r="AR9" s="42">
        <f>AV9+август11!AR9</f>
        <v>160556</v>
      </c>
      <c r="AS9" s="33">
        <f>AW9+август11!AS9</f>
        <v>165249.90000000002</v>
      </c>
      <c r="AT9" s="33">
        <f>AS9/AR9*100</f>
        <v>102.92352823936821</v>
      </c>
      <c r="AU9" s="33">
        <v>107.71569460513568</v>
      </c>
      <c r="AV9" s="42">
        <v>20389</v>
      </c>
      <c r="AW9" s="33">
        <v>20482.6</v>
      </c>
      <c r="AX9" s="33">
        <f>AW9/AV9*100</f>
        <v>100.4590710677326</v>
      </c>
      <c r="AY9" s="42">
        <f>BC9+август11!AY9</f>
        <v>3019</v>
      </c>
      <c r="AZ9" s="33">
        <f>BD9+август11!AZ9</f>
        <v>3075</v>
      </c>
      <c r="BA9" s="33">
        <f>AZ9/AY9*100</f>
        <v>101.85491884730042</v>
      </c>
      <c r="BB9" s="33">
        <v>105.35151432095383</v>
      </c>
      <c r="BC9" s="42">
        <v>363</v>
      </c>
      <c r="BD9" s="33">
        <v>378</v>
      </c>
      <c r="BE9" s="33">
        <f>BD9/BC9*100</f>
        <v>104.13223140495869</v>
      </c>
      <c r="BF9" s="38">
        <f>BJ9+август11!BF9</f>
        <v>4563.299999999999</v>
      </c>
      <c r="BG9" s="38">
        <f>BK9+август11!BG9</f>
        <v>4657.6</v>
      </c>
      <c r="BH9" s="39">
        <f>BG9/BF9*100</f>
        <v>102.06648697214737</v>
      </c>
      <c r="BI9" s="39">
        <v>94.01126294330179</v>
      </c>
      <c r="BJ9" s="38">
        <v>422</v>
      </c>
      <c r="BK9" s="38">
        <v>462.5</v>
      </c>
      <c r="BL9" s="39">
        <f>BK9/BJ9*100</f>
        <v>109.59715639810426</v>
      </c>
      <c r="BM9" s="33">
        <v>99.96256551035685</v>
      </c>
      <c r="BN9" s="42">
        <v>44200</v>
      </c>
      <c r="BO9" s="65">
        <v>35360</v>
      </c>
      <c r="BP9" s="65">
        <v>18632</v>
      </c>
      <c r="BQ9" s="69">
        <f>BP9/BO9*100</f>
        <v>52.69230769230769</v>
      </c>
      <c r="BR9" s="61">
        <v>362.55152109911677</v>
      </c>
      <c r="BS9" s="82">
        <v>20</v>
      </c>
      <c r="BT9" s="65">
        <v>20</v>
      </c>
      <c r="BU9" s="65">
        <v>14</v>
      </c>
      <c r="BV9" s="69">
        <f>BU9/BT9*100</f>
        <v>70</v>
      </c>
      <c r="BW9" s="69">
        <v>200</v>
      </c>
      <c r="BX9" s="66">
        <v>1995</v>
      </c>
      <c r="BY9" s="66">
        <v>1411</v>
      </c>
      <c r="BZ9" s="66">
        <v>2031</v>
      </c>
      <c r="CA9" s="69">
        <f>BZ9/BY9*100</f>
        <v>143.9404677533664</v>
      </c>
      <c r="CB9" s="69">
        <v>268.29590488771464</v>
      </c>
      <c r="CC9" s="85">
        <f aca="true" t="shared" si="0" ref="CC9:CC23">D9+K9+Y9+AF9+BQ9+BV9+BM9</f>
        <v>833.0489094295956</v>
      </c>
      <c r="CD9" s="85">
        <f aca="true" t="shared" si="1" ref="CD9:CD23">CC9/10</f>
        <v>83.30489094295956</v>
      </c>
      <c r="CE9" s="85">
        <f>D9*10/100</f>
        <v>14.245833333333335</v>
      </c>
      <c r="CF9" s="85">
        <f>K9*10/100</f>
        <v>16.79824561403509</v>
      </c>
      <c r="CG9" s="85">
        <f>Y9*8/100</f>
        <v>15.790545454545457</v>
      </c>
      <c r="CH9" s="85">
        <f>AF9*12/100</f>
        <v>12.308571428571426</v>
      </c>
      <c r="CI9" s="85">
        <f>BH9*20/100</f>
        <v>20.413297394429474</v>
      </c>
      <c r="CJ9" s="9">
        <f>BQ9*10/100</f>
        <v>5.269230769230769</v>
      </c>
      <c r="CK9" s="85">
        <f>BV9*10/100</f>
        <v>7</v>
      </c>
      <c r="CL9" s="85">
        <f>SUM(CE9:CK9)</f>
        <v>91.82572399414556</v>
      </c>
      <c r="CM9" s="9">
        <v>80</v>
      </c>
      <c r="CN9" s="89">
        <f>CL9/CM9*100</f>
        <v>114.78215499268197</v>
      </c>
    </row>
    <row r="10" spans="1:92" ht="18">
      <c r="A10" s="32" t="s">
        <v>92</v>
      </c>
      <c r="B10" s="33">
        <f>F10+август11!B10</f>
        <v>294</v>
      </c>
      <c r="C10" s="33">
        <f>G10+август11!C10</f>
        <v>458.99999999999994</v>
      </c>
      <c r="D10" s="33">
        <f aca="true" t="shared" si="2" ref="D10:D23">C10/B10*100</f>
        <v>156.1224489795918</v>
      </c>
      <c r="E10" s="33">
        <v>98.43448423761525</v>
      </c>
      <c r="F10" s="47">
        <v>32</v>
      </c>
      <c r="G10" s="36">
        <v>35.4</v>
      </c>
      <c r="H10" s="33">
        <f aca="true" t="shared" si="3" ref="H10:H23">G10/F10*100</f>
        <v>110.625</v>
      </c>
      <c r="I10" s="209">
        <f>M10+август11!I10</f>
        <v>691</v>
      </c>
      <c r="J10" s="209">
        <v>496.3</v>
      </c>
      <c r="K10" s="33">
        <f aca="true" t="shared" si="4" ref="K10:K23">J10/I10*100</f>
        <v>71.8234442836469</v>
      </c>
      <c r="L10" s="33">
        <v>71.97969543147208</v>
      </c>
      <c r="M10" s="47">
        <v>56</v>
      </c>
      <c r="N10" s="36">
        <v>43</v>
      </c>
      <c r="O10" s="33">
        <f aca="true" t="shared" si="5" ref="O10:O23">N10/M10*100</f>
        <v>76.78571428571429</v>
      </c>
      <c r="P10" s="42">
        <f aca="true" t="shared" si="6" ref="P10:P22">I10+B10</f>
        <v>985</v>
      </c>
      <c r="Q10" s="33">
        <f aca="true" t="shared" si="7" ref="Q10:Q22">J10+C10</f>
        <v>955.3</v>
      </c>
      <c r="R10" s="33">
        <f aca="true" t="shared" si="8" ref="R10:R23">Q10/P10*100</f>
        <v>96.98477157360405</v>
      </c>
      <c r="S10" s="33">
        <v>95.9090531906066</v>
      </c>
      <c r="T10" s="42">
        <f aca="true" t="shared" si="9" ref="T10:T22">M10+F10</f>
        <v>88</v>
      </c>
      <c r="U10" s="33">
        <f aca="true" t="shared" si="10" ref="U10:U22">N10+G10</f>
        <v>78.4</v>
      </c>
      <c r="V10" s="33">
        <f aca="true" t="shared" si="11" ref="V10:V23">U10/T10*100</f>
        <v>89.0909090909091</v>
      </c>
      <c r="W10" s="209">
        <f>AA10+август11!W10</f>
        <v>54</v>
      </c>
      <c r="X10" s="209">
        <f>AB10+август11!X10</f>
        <v>54.4</v>
      </c>
      <c r="Y10" s="33">
        <f aca="true" t="shared" si="12" ref="Y10:Y23">X10/W10*100</f>
        <v>100.74074074074073</v>
      </c>
      <c r="Z10" s="33">
        <v>90.21558872305141</v>
      </c>
      <c r="AA10" s="34">
        <v>8</v>
      </c>
      <c r="AB10" s="34">
        <v>16.5</v>
      </c>
      <c r="AC10" s="33">
        <f aca="true" t="shared" si="13" ref="AC10:AC23">AB10/AA10*100</f>
        <v>206.25</v>
      </c>
      <c r="AD10" s="42">
        <f>AH10+август11!AD10</f>
        <v>64</v>
      </c>
      <c r="AE10" s="33">
        <f>AI10+август11!AE10</f>
        <v>14.100000000000001</v>
      </c>
      <c r="AF10" s="33">
        <f aca="true" t="shared" si="14" ref="AF10:AF23">AE10/AD10*100</f>
        <v>22.031250000000004</v>
      </c>
      <c r="AG10" s="15">
        <v>17.13244228432564</v>
      </c>
      <c r="AH10" s="34">
        <v>10</v>
      </c>
      <c r="AI10" s="33">
        <v>0.3</v>
      </c>
      <c r="AJ10" s="33"/>
      <c r="AK10" s="42">
        <f aca="true" t="shared" si="15" ref="AK10:AK22">AD10+W10</f>
        <v>118</v>
      </c>
      <c r="AL10" s="33">
        <f aca="true" t="shared" si="16" ref="AL10:AL22">AE10+X10</f>
        <v>68.5</v>
      </c>
      <c r="AM10" s="33">
        <f aca="true" t="shared" si="17" ref="AM10:AM23">AL10/AK10*100</f>
        <v>58.05084745762712</v>
      </c>
      <c r="AN10" s="33">
        <v>180.50632911392404</v>
      </c>
      <c r="AO10" s="33">
        <f aca="true" t="shared" si="18" ref="AO10:AO23">AH10+AA10</f>
        <v>18</v>
      </c>
      <c r="AP10" s="33">
        <f aca="true" t="shared" si="19" ref="AP10:AP23">AI10+AB10</f>
        <v>16.8</v>
      </c>
      <c r="AQ10" s="33">
        <f aca="true" t="shared" si="20" ref="AQ10:AQ23">AP10/AO10*100</f>
        <v>93.33333333333333</v>
      </c>
      <c r="AR10" s="42">
        <f>AV10+август11!AR10</f>
        <v>19454</v>
      </c>
      <c r="AS10" s="33">
        <f>AW10+август11!AS10</f>
        <v>19685</v>
      </c>
      <c r="AT10" s="33">
        <f aca="true" t="shared" si="21" ref="AT10:AT23">AS10/AR10*100</f>
        <v>101.18741646962064</v>
      </c>
      <c r="AU10" s="33">
        <v>109.55015359490831</v>
      </c>
      <c r="AV10" s="42">
        <v>2687</v>
      </c>
      <c r="AW10" s="33">
        <v>2692.2</v>
      </c>
      <c r="AX10" s="33">
        <f aca="true" t="shared" si="22" ref="AX10:AX23">AW10/AV10*100</f>
        <v>100.1935243766282</v>
      </c>
      <c r="AY10" s="42">
        <f>BC10+август11!AY10</f>
        <v>444</v>
      </c>
      <c r="AZ10" s="33">
        <f>BD10+август11!AZ10</f>
        <v>674.2</v>
      </c>
      <c r="BA10" s="33">
        <f>AZ10/AY10*100</f>
        <v>151.84684684684686</v>
      </c>
      <c r="BB10" s="33">
        <v>153.61130097972205</v>
      </c>
      <c r="BC10" s="42">
        <v>53</v>
      </c>
      <c r="BD10" s="33">
        <v>82</v>
      </c>
      <c r="BE10" s="33">
        <f aca="true" t="shared" si="23" ref="BE10:BE23">BD10/BC10*100</f>
        <v>154.7169811320755</v>
      </c>
      <c r="BF10" s="38">
        <f>BJ10+август11!BF10</f>
        <v>376.79999999999995</v>
      </c>
      <c r="BG10" s="38">
        <f>BK10+август11!BG10</f>
        <v>405.2</v>
      </c>
      <c r="BH10" s="39">
        <f aca="true" t="shared" si="24" ref="BH10:BH25">BG10/BF10*100</f>
        <v>107.5371549893843</v>
      </c>
      <c r="BI10" s="39">
        <v>67.38732745717613</v>
      </c>
      <c r="BJ10" s="34">
        <v>32.9</v>
      </c>
      <c r="BK10" s="34">
        <v>35.2</v>
      </c>
      <c r="BL10" s="39">
        <f aca="true" t="shared" si="25" ref="BL10:BL25">BK10/BJ10*100</f>
        <v>106.99088145896658</v>
      </c>
      <c r="BM10" s="33">
        <v>102.16201788335782</v>
      </c>
      <c r="BN10" s="42">
        <v>7550</v>
      </c>
      <c r="BO10" s="65">
        <v>6040</v>
      </c>
      <c r="BP10" s="65">
        <v>725</v>
      </c>
      <c r="BQ10" s="69">
        <f aca="true" t="shared" si="26" ref="BQ10:BQ23">BP10/BO10*100</f>
        <v>12.003311258278146</v>
      </c>
      <c r="BR10" s="61">
        <v>659.0909090909091</v>
      </c>
      <c r="BS10" s="82">
        <v>20</v>
      </c>
      <c r="BT10" s="65">
        <v>10</v>
      </c>
      <c r="BU10" s="65">
        <v>10</v>
      </c>
      <c r="BV10" s="69"/>
      <c r="BW10" s="69">
        <v>31.25</v>
      </c>
      <c r="BX10" s="66"/>
      <c r="BY10" s="66"/>
      <c r="BZ10" s="66"/>
      <c r="CA10" s="69"/>
      <c r="CB10" s="69"/>
      <c r="CC10" s="85">
        <f t="shared" si="0"/>
        <v>464.88321314561534</v>
      </c>
      <c r="CD10" s="85">
        <f t="shared" si="1"/>
        <v>46.48832131456153</v>
      </c>
      <c r="CE10" s="85">
        <f aca="true" t="shared" si="27" ref="CE10:CE22">D10*10/100</f>
        <v>15.612244897959181</v>
      </c>
      <c r="CF10" s="85">
        <f aca="true" t="shared" si="28" ref="CF10:CF22">K10*10/100</f>
        <v>7.182344428364689</v>
      </c>
      <c r="CG10" s="85">
        <f aca="true" t="shared" si="29" ref="CG10:CG22">Y10*8/100</f>
        <v>8.059259259259258</v>
      </c>
      <c r="CH10" s="85">
        <f aca="true" t="shared" si="30" ref="CH10:CH22">AF10*12/100</f>
        <v>2.6437500000000007</v>
      </c>
      <c r="CI10" s="85">
        <f aca="true" t="shared" si="31" ref="CI10:CI22">BH10*20/100</f>
        <v>21.507430997876863</v>
      </c>
      <c r="CJ10" s="85">
        <f aca="true" t="shared" si="32" ref="CJ10:CJ22">BQ10*10/100</f>
        <v>1.2003311258278146</v>
      </c>
      <c r="CK10" s="85">
        <f aca="true" t="shared" si="33" ref="CK10:CK22">BV10*10/100</f>
        <v>0</v>
      </c>
      <c r="CL10" s="85">
        <f aca="true" t="shared" si="34" ref="CL10:CL22">SUM(CE10:CK10)</f>
        <v>56.20536070928782</v>
      </c>
      <c r="CM10" s="9">
        <v>80</v>
      </c>
      <c r="CN10" s="89">
        <f aca="true" t="shared" si="35" ref="CN10:CN22">CL10/CM10*100</f>
        <v>70.25670088660976</v>
      </c>
    </row>
    <row r="11" spans="1:92" ht="18">
      <c r="A11" s="32" t="s">
        <v>2</v>
      </c>
      <c r="B11" s="33">
        <f>F11+август11!B11</f>
        <v>45</v>
      </c>
      <c r="C11" s="33">
        <f>G11+август11!C11</f>
        <v>20.3</v>
      </c>
      <c r="D11" s="33">
        <f t="shared" si="2"/>
        <v>45.111111111111114</v>
      </c>
      <c r="E11" s="33">
        <v>44.03470715835141</v>
      </c>
      <c r="F11" s="47">
        <v>3</v>
      </c>
      <c r="G11" s="36">
        <v>1.1</v>
      </c>
      <c r="H11" s="33">
        <f t="shared" si="3"/>
        <v>36.66666666666667</v>
      </c>
      <c r="I11" s="209">
        <f>M11+август11!I11</f>
        <v>2385</v>
      </c>
      <c r="J11" s="209">
        <v>2271.6</v>
      </c>
      <c r="K11" s="33">
        <f t="shared" si="4"/>
        <v>95.24528301886792</v>
      </c>
      <c r="L11" s="33">
        <v>103.09989561112877</v>
      </c>
      <c r="M11" s="47">
        <v>269</v>
      </c>
      <c r="N11" s="36">
        <v>216.5</v>
      </c>
      <c r="O11" s="33">
        <f t="shared" si="5"/>
        <v>80.48327137546468</v>
      </c>
      <c r="P11" s="42">
        <f t="shared" si="6"/>
        <v>2430</v>
      </c>
      <c r="Q11" s="33">
        <f t="shared" si="7"/>
        <v>2291.9</v>
      </c>
      <c r="R11" s="33">
        <f t="shared" si="8"/>
        <v>94.31687242798354</v>
      </c>
      <c r="S11" s="33">
        <v>111.30684348557574</v>
      </c>
      <c r="T11" s="42">
        <f t="shared" si="9"/>
        <v>272</v>
      </c>
      <c r="U11" s="33">
        <f t="shared" si="10"/>
        <v>217.6</v>
      </c>
      <c r="V11" s="33">
        <f t="shared" si="11"/>
        <v>80</v>
      </c>
      <c r="W11" s="209">
        <f>AA11+август11!W11</f>
        <v>17</v>
      </c>
      <c r="X11" s="209">
        <f>AB11+август11!X11</f>
        <v>17</v>
      </c>
      <c r="Y11" s="33">
        <f t="shared" si="12"/>
        <v>100</v>
      </c>
      <c r="Z11" s="33">
        <v>98.26589595375722</v>
      </c>
      <c r="AA11" s="34">
        <v>2</v>
      </c>
      <c r="AB11" s="34">
        <v>2</v>
      </c>
      <c r="AC11" s="33">
        <f t="shared" si="13"/>
        <v>100</v>
      </c>
      <c r="AD11" s="42">
        <f>AH11+август11!AD11</f>
        <v>112</v>
      </c>
      <c r="AE11" s="33">
        <f>AI11+август11!AE11</f>
        <v>102.3</v>
      </c>
      <c r="AF11" s="33">
        <f t="shared" si="14"/>
        <v>91.33928571428571</v>
      </c>
      <c r="AG11" s="15">
        <v>91.83123877917416</v>
      </c>
      <c r="AH11" s="34">
        <v>15</v>
      </c>
      <c r="AI11" s="33">
        <v>8.1</v>
      </c>
      <c r="AJ11" s="33">
        <f aca="true" t="shared" si="36" ref="AJ11:AJ23">AI11/AH11*100</f>
        <v>53.99999999999999</v>
      </c>
      <c r="AK11" s="42">
        <f t="shared" si="15"/>
        <v>129</v>
      </c>
      <c r="AL11" s="33">
        <f t="shared" si="16"/>
        <v>119.3</v>
      </c>
      <c r="AM11" s="33">
        <f t="shared" si="17"/>
        <v>92.48062015503876</v>
      </c>
      <c r="AN11" s="33">
        <v>92.65658747300215</v>
      </c>
      <c r="AO11" s="33">
        <f t="shared" si="18"/>
        <v>17</v>
      </c>
      <c r="AP11" s="33">
        <f t="shared" si="19"/>
        <v>10.1</v>
      </c>
      <c r="AQ11" s="33">
        <f t="shared" si="20"/>
        <v>59.411764705882355</v>
      </c>
      <c r="AR11" s="42">
        <f>AV11+август11!AR11</f>
        <v>10934</v>
      </c>
      <c r="AS11" s="33">
        <f>AW11+август11!AS11</f>
        <v>11068.8</v>
      </c>
      <c r="AT11" s="33">
        <f t="shared" si="21"/>
        <v>101.23285165538687</v>
      </c>
      <c r="AU11" s="33">
        <v>118.85725654541204</v>
      </c>
      <c r="AV11" s="42">
        <v>1387</v>
      </c>
      <c r="AW11" s="33">
        <v>1389.3</v>
      </c>
      <c r="AX11" s="33">
        <f t="shared" si="22"/>
        <v>100.16582552271089</v>
      </c>
      <c r="AY11" s="42">
        <f>BC11+август11!AY11</f>
        <v>257</v>
      </c>
      <c r="AZ11" s="33">
        <f>BD11+август11!AZ11</f>
        <v>407.40000000000003</v>
      </c>
      <c r="BA11" s="33">
        <f aca="true" t="shared" si="37" ref="BA11:BA23">AZ11/AY11*100</f>
        <v>158.52140077821014</v>
      </c>
      <c r="BB11" s="33">
        <v>181.3891362422084</v>
      </c>
      <c r="BC11" s="42">
        <v>31</v>
      </c>
      <c r="BD11" s="33">
        <v>52.8</v>
      </c>
      <c r="BE11" s="33">
        <f t="shared" si="23"/>
        <v>170.32258064516128</v>
      </c>
      <c r="BF11" s="38">
        <f>BJ11+август11!BF11</f>
        <v>474.00000000000006</v>
      </c>
      <c r="BG11" s="38">
        <f>BK11+август11!BG11</f>
        <v>508.6</v>
      </c>
      <c r="BH11" s="39">
        <f t="shared" si="24"/>
        <v>107.29957805907173</v>
      </c>
      <c r="BI11" s="39">
        <v>94.28995179829441</v>
      </c>
      <c r="BJ11" s="34">
        <v>61.5</v>
      </c>
      <c r="BK11" s="34">
        <v>67.4</v>
      </c>
      <c r="BL11" s="39">
        <f t="shared" si="25"/>
        <v>109.59349593495935</v>
      </c>
      <c r="BM11" s="33">
        <v>103.49118562046317</v>
      </c>
      <c r="BN11" s="42">
        <v>15700</v>
      </c>
      <c r="BO11" s="65">
        <v>12560</v>
      </c>
      <c r="BP11" s="65">
        <v>433</v>
      </c>
      <c r="BQ11" s="69">
        <f t="shared" si="26"/>
        <v>3.447452229299363</v>
      </c>
      <c r="BR11" s="61">
        <v>5.760276706132766</v>
      </c>
      <c r="BS11" s="82">
        <v>10</v>
      </c>
      <c r="BT11" s="65">
        <v>10</v>
      </c>
      <c r="BU11" s="65">
        <v>10</v>
      </c>
      <c r="BV11" s="69"/>
      <c r="BW11" s="69">
        <v>250</v>
      </c>
      <c r="BX11" s="66"/>
      <c r="BY11" s="66"/>
      <c r="BZ11" s="66"/>
      <c r="CA11" s="69"/>
      <c r="CB11" s="69"/>
      <c r="CC11" s="85">
        <f t="shared" si="0"/>
        <v>438.6343176940273</v>
      </c>
      <c r="CD11" s="85">
        <f t="shared" si="1"/>
        <v>43.86343176940273</v>
      </c>
      <c r="CE11" s="85">
        <f t="shared" si="27"/>
        <v>4.511111111111111</v>
      </c>
      <c r="CF11" s="85">
        <f t="shared" si="28"/>
        <v>9.524528301886791</v>
      </c>
      <c r="CG11" s="85">
        <f t="shared" si="29"/>
        <v>8</v>
      </c>
      <c r="CH11" s="85">
        <f t="shared" si="30"/>
        <v>10.960714285714284</v>
      </c>
      <c r="CI11" s="85">
        <f t="shared" si="31"/>
        <v>21.45991561181435</v>
      </c>
      <c r="CJ11" s="85">
        <f t="shared" si="32"/>
        <v>0.34474522292993626</v>
      </c>
      <c r="CK11" s="85">
        <f t="shared" si="33"/>
        <v>0</v>
      </c>
      <c r="CL11" s="85">
        <f t="shared" si="34"/>
        <v>54.801014533456474</v>
      </c>
      <c r="CM11" s="9">
        <v>50</v>
      </c>
      <c r="CN11" s="89">
        <f t="shared" si="35"/>
        <v>109.60202906691295</v>
      </c>
    </row>
    <row r="12" spans="1:92" ht="18">
      <c r="A12" s="32" t="s">
        <v>3</v>
      </c>
      <c r="B12" s="33">
        <f>F12+август11!B12</f>
        <v>190</v>
      </c>
      <c r="C12" s="33">
        <f>G12+август11!C12</f>
        <v>194.7</v>
      </c>
      <c r="D12" s="33">
        <f t="shared" si="2"/>
        <v>102.47368421052632</v>
      </c>
      <c r="E12" s="33">
        <v>99.03357070193286</v>
      </c>
      <c r="F12" s="47">
        <v>19</v>
      </c>
      <c r="G12" s="36">
        <v>20.8</v>
      </c>
      <c r="H12" s="33">
        <f t="shared" si="3"/>
        <v>109.47368421052633</v>
      </c>
      <c r="I12" s="209">
        <f>M12+август11!I12</f>
        <v>831</v>
      </c>
      <c r="J12" s="209">
        <v>996</v>
      </c>
      <c r="K12" s="33">
        <f t="shared" si="4"/>
        <v>119.85559566787003</v>
      </c>
      <c r="L12" s="33">
        <v>122.11868563021089</v>
      </c>
      <c r="M12" s="47">
        <v>73</v>
      </c>
      <c r="N12" s="36">
        <v>77.5</v>
      </c>
      <c r="O12" s="33">
        <f t="shared" si="5"/>
        <v>106.16438356164383</v>
      </c>
      <c r="P12" s="42">
        <f t="shared" si="6"/>
        <v>1021</v>
      </c>
      <c r="Q12" s="33">
        <f t="shared" si="7"/>
        <v>1190.7</v>
      </c>
      <c r="R12" s="33">
        <f t="shared" si="8"/>
        <v>116.6209598432909</v>
      </c>
      <c r="S12" s="33">
        <v>113.93516434038722</v>
      </c>
      <c r="T12" s="42">
        <f t="shared" si="9"/>
        <v>92</v>
      </c>
      <c r="U12" s="33">
        <f t="shared" si="10"/>
        <v>98.3</v>
      </c>
      <c r="V12" s="33">
        <f t="shared" si="11"/>
        <v>106.84782608695652</v>
      </c>
      <c r="W12" s="209">
        <f>AA12+август11!W12</f>
        <v>45</v>
      </c>
      <c r="X12" s="209">
        <f>AB12+август11!X12</f>
        <v>52.3</v>
      </c>
      <c r="Y12" s="33">
        <f t="shared" si="12"/>
        <v>116.22222222222223</v>
      </c>
      <c r="Z12" s="33">
        <v>112.47311827956989</v>
      </c>
      <c r="AA12" s="34">
        <v>7</v>
      </c>
      <c r="AB12" s="34">
        <v>9.3</v>
      </c>
      <c r="AC12" s="33">
        <f t="shared" si="13"/>
        <v>132.85714285714286</v>
      </c>
      <c r="AD12" s="42">
        <f>AH12+август11!AD12</f>
        <v>21</v>
      </c>
      <c r="AE12" s="33">
        <f>AI12+август11!AE12</f>
        <v>14.1</v>
      </c>
      <c r="AF12" s="33">
        <f t="shared" si="14"/>
        <v>67.14285714285714</v>
      </c>
      <c r="AG12" s="15">
        <v>50.90252707581227</v>
      </c>
      <c r="AH12" s="34">
        <v>3</v>
      </c>
      <c r="AI12" s="33">
        <v>4.1</v>
      </c>
      <c r="AJ12" s="33"/>
      <c r="AK12" s="42">
        <f t="shared" si="15"/>
        <v>66</v>
      </c>
      <c r="AL12" s="33">
        <f t="shared" si="16"/>
        <v>66.39999999999999</v>
      </c>
      <c r="AM12" s="33">
        <f t="shared" si="17"/>
        <v>100.6060606060606</v>
      </c>
      <c r="AN12" s="33">
        <v>84.4141069397042</v>
      </c>
      <c r="AO12" s="33">
        <f t="shared" si="18"/>
        <v>10</v>
      </c>
      <c r="AP12" s="33">
        <f t="shared" si="19"/>
        <v>13.4</v>
      </c>
      <c r="AQ12" s="33">
        <f t="shared" si="20"/>
        <v>134</v>
      </c>
      <c r="AR12" s="42">
        <f>AV12+август11!AR12</f>
        <v>96569</v>
      </c>
      <c r="AS12" s="33">
        <f>AW12+август11!AS12</f>
        <v>98610.09999999999</v>
      </c>
      <c r="AT12" s="33">
        <f t="shared" si="21"/>
        <v>102.11361824187885</v>
      </c>
      <c r="AU12" s="33">
        <v>101.29037749703123</v>
      </c>
      <c r="AV12" s="42">
        <v>12348</v>
      </c>
      <c r="AW12" s="33">
        <v>12383.5</v>
      </c>
      <c r="AX12" s="33">
        <f t="shared" si="22"/>
        <v>100.28749595076125</v>
      </c>
      <c r="AY12" s="42">
        <f>BC12+август11!AY12</f>
        <v>1212</v>
      </c>
      <c r="AZ12" s="33">
        <f>BD12+август11!AZ12</f>
        <v>1740.9</v>
      </c>
      <c r="BA12" s="33">
        <f t="shared" si="37"/>
        <v>143.63861386138615</v>
      </c>
      <c r="BB12" s="33">
        <v>146.03640634174988</v>
      </c>
      <c r="BC12" s="42">
        <v>136</v>
      </c>
      <c r="BD12" s="33">
        <v>169.3</v>
      </c>
      <c r="BE12" s="33">
        <f t="shared" si="23"/>
        <v>124.48529411764706</v>
      </c>
      <c r="BF12" s="38">
        <f>BJ12+август11!BF12</f>
        <v>1618.8</v>
      </c>
      <c r="BG12" s="38">
        <f>BK12+август11!BG12</f>
        <v>1722.6</v>
      </c>
      <c r="BH12" s="39">
        <f t="shared" si="24"/>
        <v>106.41215715344698</v>
      </c>
      <c r="BI12" s="39">
        <v>110.14770765394206</v>
      </c>
      <c r="BJ12" s="34">
        <v>133.7</v>
      </c>
      <c r="BK12" s="34">
        <v>147.1</v>
      </c>
      <c r="BL12" s="39">
        <f t="shared" si="25"/>
        <v>110.02243829468961</v>
      </c>
      <c r="BM12" s="33">
        <v>101.7338917052384</v>
      </c>
      <c r="BN12" s="42">
        <v>8680</v>
      </c>
      <c r="BO12" s="65">
        <v>6944</v>
      </c>
      <c r="BP12" s="65">
        <v>4399</v>
      </c>
      <c r="BQ12" s="69">
        <f t="shared" si="26"/>
        <v>63.349654377880185</v>
      </c>
      <c r="BR12" s="61">
        <v>176.80868167202573</v>
      </c>
      <c r="BS12" s="82">
        <v>20</v>
      </c>
      <c r="BT12" s="65">
        <v>20</v>
      </c>
      <c r="BU12" s="65">
        <v>5</v>
      </c>
      <c r="BV12" s="69"/>
      <c r="BW12" s="69">
        <v>22.727272727272727</v>
      </c>
      <c r="BX12" s="66">
        <v>192</v>
      </c>
      <c r="BY12" s="66">
        <v>192</v>
      </c>
      <c r="BZ12" s="66">
        <v>220</v>
      </c>
      <c r="CA12" s="69">
        <f>BZ12/BY12*100</f>
        <v>114.58333333333333</v>
      </c>
      <c r="CB12" s="69">
        <v>76.92307692307693</v>
      </c>
      <c r="CC12" s="85">
        <f t="shared" si="0"/>
        <v>570.7779053265942</v>
      </c>
      <c r="CD12" s="85">
        <f t="shared" si="1"/>
        <v>57.07779053265942</v>
      </c>
      <c r="CE12" s="85">
        <f t="shared" si="27"/>
        <v>10.24736842105263</v>
      </c>
      <c r="CF12" s="85">
        <f t="shared" si="28"/>
        <v>11.985559566787003</v>
      </c>
      <c r="CG12" s="85">
        <f t="shared" si="29"/>
        <v>9.297777777777778</v>
      </c>
      <c r="CH12" s="85">
        <f t="shared" si="30"/>
        <v>8.057142857142857</v>
      </c>
      <c r="CI12" s="85">
        <f t="shared" si="31"/>
        <v>21.2824314306894</v>
      </c>
      <c r="CJ12" s="85">
        <f t="shared" si="32"/>
        <v>6.334965437788019</v>
      </c>
      <c r="CK12" s="85">
        <f t="shared" si="33"/>
        <v>0</v>
      </c>
      <c r="CL12" s="85">
        <f t="shared" si="34"/>
        <v>67.20524549123769</v>
      </c>
      <c r="CM12" s="9">
        <v>50</v>
      </c>
      <c r="CN12" s="89">
        <f t="shared" si="35"/>
        <v>134.41049098247538</v>
      </c>
    </row>
    <row r="13" spans="1:92" ht="18">
      <c r="A13" s="32" t="s">
        <v>4</v>
      </c>
      <c r="B13" s="33">
        <f>F13+август11!B13</f>
        <v>65</v>
      </c>
      <c r="C13" s="33">
        <f>G13+август11!C13</f>
        <v>11.999999999999998</v>
      </c>
      <c r="D13" s="33">
        <f t="shared" si="2"/>
        <v>18.46153846153846</v>
      </c>
      <c r="E13" s="33">
        <v>33.70786516853932</v>
      </c>
      <c r="F13" s="47">
        <v>6</v>
      </c>
      <c r="G13" s="36">
        <v>0.6</v>
      </c>
      <c r="H13" s="33">
        <f t="shared" si="3"/>
        <v>10</v>
      </c>
      <c r="I13" s="209">
        <f>M13+август11!I13</f>
        <v>4277</v>
      </c>
      <c r="J13" s="209">
        <v>4280.5</v>
      </c>
      <c r="K13" s="33">
        <f t="shared" si="4"/>
        <v>100.08183306055646</v>
      </c>
      <c r="L13" s="33">
        <v>114.92200714151475</v>
      </c>
      <c r="M13" s="47">
        <v>492</v>
      </c>
      <c r="N13" s="36">
        <v>337</v>
      </c>
      <c r="O13" s="33">
        <f t="shared" si="5"/>
        <v>68.4959349593496</v>
      </c>
      <c r="P13" s="42">
        <f t="shared" si="6"/>
        <v>4342</v>
      </c>
      <c r="Q13" s="33">
        <f t="shared" si="7"/>
        <v>4292.5</v>
      </c>
      <c r="R13" s="33">
        <f t="shared" si="8"/>
        <v>98.85997236296637</v>
      </c>
      <c r="S13" s="33">
        <v>164.52854955152046</v>
      </c>
      <c r="T13" s="42">
        <f t="shared" si="9"/>
        <v>498</v>
      </c>
      <c r="U13" s="33">
        <f t="shared" si="10"/>
        <v>337.6</v>
      </c>
      <c r="V13" s="33">
        <f t="shared" si="11"/>
        <v>67.79116465863454</v>
      </c>
      <c r="W13" s="209">
        <f>AA13+август11!W13</f>
        <v>9</v>
      </c>
      <c r="X13" s="209">
        <f>AB13+август11!X13</f>
        <v>9.6</v>
      </c>
      <c r="Y13" s="33">
        <f t="shared" si="12"/>
        <v>106.66666666666667</v>
      </c>
      <c r="Z13" s="33">
        <v>92.3076923076923</v>
      </c>
      <c r="AA13" s="34">
        <v>1</v>
      </c>
      <c r="AB13" s="34">
        <v>1.2</v>
      </c>
      <c r="AC13" s="33">
        <f t="shared" si="13"/>
        <v>120</v>
      </c>
      <c r="AD13" s="42">
        <f>AH13+август11!AD13</f>
        <v>195</v>
      </c>
      <c r="AE13" s="33">
        <f>AI13+август11!AE13</f>
        <v>165.6</v>
      </c>
      <c r="AF13" s="33">
        <f t="shared" si="14"/>
        <v>84.92307692307692</v>
      </c>
      <c r="AG13" s="15">
        <v>76.59574468085107</v>
      </c>
      <c r="AH13" s="34">
        <v>25</v>
      </c>
      <c r="AI13" s="33">
        <v>7</v>
      </c>
      <c r="AJ13" s="33">
        <f t="shared" si="36"/>
        <v>28.000000000000004</v>
      </c>
      <c r="AK13" s="42">
        <f t="shared" si="15"/>
        <v>204</v>
      </c>
      <c r="AL13" s="33">
        <f t="shared" si="16"/>
        <v>175.2</v>
      </c>
      <c r="AM13" s="33">
        <f t="shared" si="17"/>
        <v>85.88235294117646</v>
      </c>
      <c r="AN13" s="33">
        <v>176.20528771384136</v>
      </c>
      <c r="AO13" s="33">
        <f t="shared" si="18"/>
        <v>26</v>
      </c>
      <c r="AP13" s="33">
        <f t="shared" si="19"/>
        <v>8.2</v>
      </c>
      <c r="AQ13" s="33">
        <f t="shared" si="20"/>
        <v>31.538461538461537</v>
      </c>
      <c r="AR13" s="42">
        <f>AV13+август11!AR13</f>
        <v>7901</v>
      </c>
      <c r="AS13" s="33">
        <f>AW13+август11!AS13</f>
        <v>8199.8</v>
      </c>
      <c r="AT13" s="33">
        <f t="shared" si="21"/>
        <v>103.78179977218073</v>
      </c>
      <c r="AU13" s="33">
        <v>124.96123821198174</v>
      </c>
      <c r="AV13" s="42">
        <v>1002</v>
      </c>
      <c r="AW13" s="33">
        <v>1003.9</v>
      </c>
      <c r="AX13" s="33">
        <f t="shared" si="22"/>
        <v>100.18962075848303</v>
      </c>
      <c r="AY13" s="42">
        <f>BC13+август11!AY13</f>
        <v>153</v>
      </c>
      <c r="AZ13" s="33">
        <f>BD13+август11!AZ13</f>
        <v>369.20000000000005</v>
      </c>
      <c r="BA13" s="33">
        <f t="shared" si="37"/>
        <v>241.30718954248368</v>
      </c>
      <c r="BB13" s="33">
        <v>132.42467718794836</v>
      </c>
      <c r="BC13" s="42">
        <v>19</v>
      </c>
      <c r="BD13" s="33">
        <v>46.1</v>
      </c>
      <c r="BE13" s="33">
        <f t="shared" si="23"/>
        <v>242.63157894736844</v>
      </c>
      <c r="BF13" s="38">
        <f>BJ13+август11!BF13</f>
        <v>347.7</v>
      </c>
      <c r="BG13" s="38">
        <f>BK13+август11!BG13</f>
        <v>382.1</v>
      </c>
      <c r="BH13" s="39">
        <f t="shared" si="24"/>
        <v>109.89358642507909</v>
      </c>
      <c r="BI13" s="39">
        <v>117.4969249692497</v>
      </c>
      <c r="BJ13" s="34">
        <v>15.7</v>
      </c>
      <c r="BK13" s="34">
        <v>16.6</v>
      </c>
      <c r="BL13" s="39">
        <f t="shared" si="25"/>
        <v>105.73248407643314</v>
      </c>
      <c r="BM13" s="33">
        <v>102.16346153846152</v>
      </c>
      <c r="BN13" s="42">
        <v>1500</v>
      </c>
      <c r="BO13" s="65">
        <v>1200</v>
      </c>
      <c r="BP13" s="65">
        <v>1504</v>
      </c>
      <c r="BQ13" s="69">
        <f t="shared" si="26"/>
        <v>125.33333333333334</v>
      </c>
      <c r="BR13" s="61">
        <v>1002.6666666666667</v>
      </c>
      <c r="BS13" s="82">
        <v>7</v>
      </c>
      <c r="BT13" s="65">
        <v>7</v>
      </c>
      <c r="BU13" s="65">
        <v>7</v>
      </c>
      <c r="BV13" s="69">
        <f>BU13/BT13*100</f>
        <v>100</v>
      </c>
      <c r="BW13" s="69">
        <v>116.66666666666667</v>
      </c>
      <c r="BX13" s="66"/>
      <c r="BY13" s="66"/>
      <c r="BZ13" s="66"/>
      <c r="CA13" s="69"/>
      <c r="CB13" s="69"/>
      <c r="CC13" s="85">
        <f t="shared" si="0"/>
        <v>637.6299099836334</v>
      </c>
      <c r="CD13" s="85">
        <f t="shared" si="1"/>
        <v>63.76299099836334</v>
      </c>
      <c r="CE13" s="85">
        <f t="shared" si="27"/>
        <v>1.8461538461538458</v>
      </c>
      <c r="CF13" s="85">
        <f t="shared" si="28"/>
        <v>10.008183306055646</v>
      </c>
      <c r="CG13" s="85">
        <f t="shared" si="29"/>
        <v>8.533333333333333</v>
      </c>
      <c r="CH13" s="85">
        <f t="shared" si="30"/>
        <v>10.19076923076923</v>
      </c>
      <c r="CI13" s="85">
        <f t="shared" si="31"/>
        <v>21.97871728501582</v>
      </c>
      <c r="CJ13" s="85">
        <f t="shared" si="32"/>
        <v>12.533333333333335</v>
      </c>
      <c r="CK13" s="85">
        <f t="shared" si="33"/>
        <v>10</v>
      </c>
      <c r="CL13" s="85">
        <f t="shared" si="34"/>
        <v>75.09049033466121</v>
      </c>
      <c r="CM13" s="9">
        <v>70</v>
      </c>
      <c r="CN13" s="89">
        <f t="shared" si="35"/>
        <v>107.27212904951602</v>
      </c>
    </row>
    <row r="14" spans="1:92" ht="18">
      <c r="A14" s="32" t="s">
        <v>5</v>
      </c>
      <c r="B14" s="33">
        <f>F14+август11!B14</f>
        <v>128</v>
      </c>
      <c r="C14" s="33">
        <f>G14+август11!C14</f>
        <v>122.99999999999999</v>
      </c>
      <c r="D14" s="33">
        <f t="shared" si="2"/>
        <v>96.09374999999999</v>
      </c>
      <c r="E14" s="33">
        <v>91.38187221396731</v>
      </c>
      <c r="F14" s="47">
        <v>18</v>
      </c>
      <c r="G14" s="36">
        <v>20.8</v>
      </c>
      <c r="H14" s="33">
        <f t="shared" si="3"/>
        <v>115.55555555555557</v>
      </c>
      <c r="I14" s="209">
        <f>M14+август11!I14</f>
        <v>313</v>
      </c>
      <c r="J14" s="209">
        <v>245.1</v>
      </c>
      <c r="K14" s="33">
        <f t="shared" si="4"/>
        <v>78.30670926517573</v>
      </c>
      <c r="L14" s="33">
        <v>59.955968688845395</v>
      </c>
      <c r="M14" s="47">
        <v>39</v>
      </c>
      <c r="N14" s="36"/>
      <c r="O14" s="33">
        <f t="shared" si="5"/>
        <v>0</v>
      </c>
      <c r="P14" s="42">
        <f t="shared" si="6"/>
        <v>441</v>
      </c>
      <c r="Q14" s="33">
        <f t="shared" si="7"/>
        <v>368.09999999999997</v>
      </c>
      <c r="R14" s="33">
        <f t="shared" si="8"/>
        <v>83.46938775510203</v>
      </c>
      <c r="S14" s="33">
        <v>80.6710213776722</v>
      </c>
      <c r="T14" s="42">
        <f t="shared" si="9"/>
        <v>57</v>
      </c>
      <c r="U14" s="33">
        <f t="shared" si="10"/>
        <v>20.8</v>
      </c>
      <c r="V14" s="33">
        <f t="shared" si="11"/>
        <v>36.49122807017544</v>
      </c>
      <c r="W14" s="209">
        <f>AA14+август11!W14</f>
        <v>21</v>
      </c>
      <c r="X14" s="209">
        <f>AB14+август11!X14</f>
        <v>21.4</v>
      </c>
      <c r="Y14" s="33">
        <f t="shared" si="12"/>
        <v>101.9047619047619</v>
      </c>
      <c r="Z14" s="33">
        <v>89.5397489539749</v>
      </c>
      <c r="AA14" s="34">
        <v>2</v>
      </c>
      <c r="AB14" s="34">
        <v>2.9</v>
      </c>
      <c r="AC14" s="33">
        <f t="shared" si="13"/>
        <v>145</v>
      </c>
      <c r="AD14" s="42">
        <f>AH14+август11!AD14</f>
        <v>3517</v>
      </c>
      <c r="AE14" s="33">
        <f>AI14+август11!AE14</f>
        <v>3045.6</v>
      </c>
      <c r="AF14" s="33">
        <f t="shared" si="14"/>
        <v>86.59653113448962</v>
      </c>
      <c r="AG14" s="15">
        <v>84.72280174691925</v>
      </c>
      <c r="AH14" s="34">
        <v>581</v>
      </c>
      <c r="AI14" s="33">
        <v>292.7</v>
      </c>
      <c r="AJ14" s="33">
        <f t="shared" si="36"/>
        <v>50.37865748709122</v>
      </c>
      <c r="AK14" s="42">
        <f t="shared" si="15"/>
        <v>3538</v>
      </c>
      <c r="AL14" s="33">
        <f t="shared" si="16"/>
        <v>3067</v>
      </c>
      <c r="AM14" s="33">
        <f t="shared" si="17"/>
        <v>86.68739400791408</v>
      </c>
      <c r="AN14" s="33">
        <v>103.672227167016</v>
      </c>
      <c r="AO14" s="33">
        <f t="shared" si="18"/>
        <v>583</v>
      </c>
      <c r="AP14" s="33">
        <f t="shared" si="19"/>
        <v>295.59999999999997</v>
      </c>
      <c r="AQ14" s="33">
        <f t="shared" si="20"/>
        <v>50.703259005145796</v>
      </c>
      <c r="AR14" s="42">
        <f>AV14+август11!AR14</f>
        <v>14841</v>
      </c>
      <c r="AS14" s="33">
        <f>AW14+август11!AS14</f>
        <v>14992.699999999999</v>
      </c>
      <c r="AT14" s="33">
        <f t="shared" si="21"/>
        <v>101.02216831749882</v>
      </c>
      <c r="AU14" s="33">
        <v>110.45650709923989</v>
      </c>
      <c r="AV14" s="42">
        <v>1898</v>
      </c>
      <c r="AW14" s="33">
        <v>1902.1</v>
      </c>
      <c r="AX14" s="33">
        <f t="shared" si="22"/>
        <v>100.21601685985246</v>
      </c>
      <c r="AY14" s="42">
        <f>BC14+август11!AY14</f>
        <v>391</v>
      </c>
      <c r="AZ14" s="33">
        <f>BD14+август11!AZ14</f>
        <v>425.5</v>
      </c>
      <c r="BA14" s="33">
        <f t="shared" si="37"/>
        <v>108.8235294117647</v>
      </c>
      <c r="BB14" s="33">
        <v>136.94882523334405</v>
      </c>
      <c r="BC14" s="42">
        <v>47</v>
      </c>
      <c r="BD14" s="33">
        <v>62.5</v>
      </c>
      <c r="BE14" s="33">
        <f t="shared" si="23"/>
        <v>132.9787234042553</v>
      </c>
      <c r="BF14" s="38">
        <f>BJ14+август11!BF14</f>
        <v>692.0000000000001</v>
      </c>
      <c r="BG14" s="38">
        <f>BK14+август11!BG14</f>
        <v>713.9000000000001</v>
      </c>
      <c r="BH14" s="39">
        <f t="shared" si="24"/>
        <v>103.16473988439306</v>
      </c>
      <c r="BI14" s="39">
        <v>77.97924631348991</v>
      </c>
      <c r="BJ14" s="34">
        <v>48.6</v>
      </c>
      <c r="BK14" s="34">
        <v>52.6</v>
      </c>
      <c r="BL14" s="39">
        <f t="shared" si="25"/>
        <v>108.23045267489712</v>
      </c>
      <c r="BM14" s="33">
        <v>91.35983679968157</v>
      </c>
      <c r="BN14" s="42">
        <v>3000</v>
      </c>
      <c r="BO14" s="65">
        <v>2400</v>
      </c>
      <c r="BP14" s="65">
        <v>650</v>
      </c>
      <c r="BQ14" s="69">
        <f t="shared" si="26"/>
        <v>27.083333333333332</v>
      </c>
      <c r="BR14" s="61">
        <v>270.83333333333337</v>
      </c>
      <c r="BS14" s="82">
        <v>10</v>
      </c>
      <c r="BT14" s="65"/>
      <c r="BU14" s="65">
        <v>2</v>
      </c>
      <c r="BV14" s="69"/>
      <c r="BW14" s="69">
        <v>200</v>
      </c>
      <c r="BX14" s="66"/>
      <c r="BY14" s="66"/>
      <c r="BZ14" s="66"/>
      <c r="CA14" s="69"/>
      <c r="CB14" s="69"/>
      <c r="CC14" s="85">
        <f t="shared" si="0"/>
        <v>481.34492243744205</v>
      </c>
      <c r="CD14" s="85">
        <f t="shared" si="1"/>
        <v>48.134492243744205</v>
      </c>
      <c r="CE14" s="85">
        <f t="shared" si="27"/>
        <v>9.609374999999998</v>
      </c>
      <c r="CF14" s="85">
        <f t="shared" si="28"/>
        <v>7.830670926517573</v>
      </c>
      <c r="CG14" s="85">
        <f t="shared" si="29"/>
        <v>8.152380952380952</v>
      </c>
      <c r="CH14" s="85">
        <f t="shared" si="30"/>
        <v>10.391583736138754</v>
      </c>
      <c r="CI14" s="85">
        <f t="shared" si="31"/>
        <v>20.63294797687861</v>
      </c>
      <c r="CJ14" s="85">
        <f t="shared" si="32"/>
        <v>2.708333333333333</v>
      </c>
      <c r="CK14" s="85">
        <f t="shared" si="33"/>
        <v>0</v>
      </c>
      <c r="CL14" s="85">
        <f t="shared" si="34"/>
        <v>59.325291925249225</v>
      </c>
      <c r="CM14" s="9">
        <v>80</v>
      </c>
      <c r="CN14" s="89">
        <f t="shared" si="35"/>
        <v>74.15661490656153</v>
      </c>
    </row>
    <row r="15" spans="1:92" ht="18">
      <c r="A15" s="32" t="s">
        <v>6</v>
      </c>
      <c r="B15" s="33">
        <f>F15+август11!B15</f>
        <v>125</v>
      </c>
      <c r="C15" s="33">
        <f>G15+август11!C15</f>
        <v>134.89999999999998</v>
      </c>
      <c r="D15" s="33">
        <f t="shared" si="2"/>
        <v>107.91999999999997</v>
      </c>
      <c r="E15" s="33">
        <v>93.8108484005563</v>
      </c>
      <c r="F15" s="47">
        <v>14</v>
      </c>
      <c r="G15" s="36">
        <v>16.2</v>
      </c>
      <c r="H15" s="33">
        <f t="shared" si="3"/>
        <v>115.71428571428571</v>
      </c>
      <c r="I15" s="209"/>
      <c r="J15" s="209">
        <v>0</v>
      </c>
      <c r="K15" s="33"/>
      <c r="L15" s="33"/>
      <c r="M15" s="47"/>
      <c r="N15" s="36"/>
      <c r="O15" s="33"/>
      <c r="P15" s="42">
        <f t="shared" si="6"/>
        <v>125</v>
      </c>
      <c r="Q15" s="33">
        <f t="shared" si="7"/>
        <v>134.89999999999998</v>
      </c>
      <c r="R15" s="33">
        <f t="shared" si="8"/>
        <v>107.91999999999997</v>
      </c>
      <c r="S15" s="33">
        <v>85.64621798689697</v>
      </c>
      <c r="T15" s="42">
        <f t="shared" si="9"/>
        <v>14</v>
      </c>
      <c r="U15" s="33">
        <f t="shared" si="10"/>
        <v>16.2</v>
      </c>
      <c r="V15" s="33">
        <f t="shared" si="11"/>
        <v>115.71428571428571</v>
      </c>
      <c r="W15" s="209">
        <f>AA15+август11!W15</f>
        <v>22</v>
      </c>
      <c r="X15" s="209">
        <f>AB15+август11!X15</f>
        <v>26.7</v>
      </c>
      <c r="Y15" s="33">
        <f t="shared" si="12"/>
        <v>121.36363636363636</v>
      </c>
      <c r="Z15" s="33">
        <v>101.52091254752851</v>
      </c>
      <c r="AA15" s="34">
        <v>3</v>
      </c>
      <c r="AB15" s="34">
        <v>6.7</v>
      </c>
      <c r="AC15" s="33">
        <f t="shared" si="13"/>
        <v>223.33333333333334</v>
      </c>
      <c r="AD15" s="42"/>
      <c r="AE15" s="33"/>
      <c r="AF15" s="33"/>
      <c r="AG15" s="15"/>
      <c r="AH15" s="34"/>
      <c r="AI15" s="33"/>
      <c r="AJ15" s="33"/>
      <c r="AK15" s="42">
        <f t="shared" si="15"/>
        <v>22</v>
      </c>
      <c r="AL15" s="33">
        <f t="shared" si="16"/>
        <v>26.7</v>
      </c>
      <c r="AM15" s="33">
        <f t="shared" si="17"/>
        <v>121.36363636363636</v>
      </c>
      <c r="AN15" s="33">
        <v>119.0045248868778</v>
      </c>
      <c r="AO15" s="33">
        <f t="shared" si="18"/>
        <v>3</v>
      </c>
      <c r="AP15" s="33">
        <f t="shared" si="19"/>
        <v>6.7</v>
      </c>
      <c r="AQ15" s="33">
        <f t="shared" si="20"/>
        <v>223.33333333333334</v>
      </c>
      <c r="AR15" s="42">
        <f>AV15+август11!AR15</f>
        <v>6593</v>
      </c>
      <c r="AS15" s="33">
        <f>AW15+август11!AS15</f>
        <v>6666.1</v>
      </c>
      <c r="AT15" s="33">
        <f t="shared" si="21"/>
        <v>101.10875170635522</v>
      </c>
      <c r="AU15" s="33">
        <v>120.58140274839714</v>
      </c>
      <c r="AV15" s="42">
        <v>836</v>
      </c>
      <c r="AW15" s="33">
        <v>837.6</v>
      </c>
      <c r="AX15" s="33">
        <f t="shared" si="22"/>
        <v>100.1913875598086</v>
      </c>
      <c r="AY15" s="42">
        <f>BC15+август11!AY15</f>
        <v>130</v>
      </c>
      <c r="AZ15" s="33">
        <f>BD15+август11!AZ15</f>
        <v>152.1</v>
      </c>
      <c r="BA15" s="33">
        <f>AZ15/AY15*100</f>
        <v>117</v>
      </c>
      <c r="BB15" s="33">
        <v>259.556313993174</v>
      </c>
      <c r="BC15" s="42">
        <v>16</v>
      </c>
      <c r="BD15" s="33">
        <v>21</v>
      </c>
      <c r="BE15" s="33">
        <f t="shared" si="23"/>
        <v>131.25</v>
      </c>
      <c r="BF15" s="38">
        <f>BJ15+август11!BF15</f>
        <v>248.70000000000005</v>
      </c>
      <c r="BG15" s="38">
        <f>BK15+август11!BG15</f>
        <v>260.9</v>
      </c>
      <c r="BH15" s="39">
        <f t="shared" si="24"/>
        <v>104.90550864495374</v>
      </c>
      <c r="BI15" s="39">
        <v>72.33157748821735</v>
      </c>
      <c r="BJ15" s="34">
        <v>32.2</v>
      </c>
      <c r="BK15" s="34">
        <v>34.2</v>
      </c>
      <c r="BL15" s="39">
        <f t="shared" si="25"/>
        <v>106.21118012422359</v>
      </c>
      <c r="BM15" s="33">
        <v>106.36402206194316</v>
      </c>
      <c r="BN15" s="42">
        <v>2900</v>
      </c>
      <c r="BO15" s="65">
        <v>2320</v>
      </c>
      <c r="BP15" s="65">
        <v>1635</v>
      </c>
      <c r="BQ15" s="69">
        <f t="shared" si="26"/>
        <v>70.47413793103449</v>
      </c>
      <c r="BR15" s="61">
        <v>1635</v>
      </c>
      <c r="BS15" s="82">
        <v>10</v>
      </c>
      <c r="BT15" s="65"/>
      <c r="BU15" s="65">
        <v>10</v>
      </c>
      <c r="BV15" s="69"/>
      <c r="BW15" s="69"/>
      <c r="BX15" s="66">
        <v>966</v>
      </c>
      <c r="BY15" s="66">
        <v>150</v>
      </c>
      <c r="BZ15" s="66">
        <v>188</v>
      </c>
      <c r="CA15" s="69">
        <f>BZ15/BY15*100</f>
        <v>125.33333333333334</v>
      </c>
      <c r="CB15" s="69">
        <v>42.34234234234234</v>
      </c>
      <c r="CC15" s="85">
        <f t="shared" si="0"/>
        <v>406.12179635661397</v>
      </c>
      <c r="CD15" s="85">
        <f t="shared" si="1"/>
        <v>40.6121796356614</v>
      </c>
      <c r="CE15" s="85">
        <f t="shared" si="27"/>
        <v>10.791999999999998</v>
      </c>
      <c r="CF15" s="85">
        <f t="shared" si="28"/>
        <v>0</v>
      </c>
      <c r="CG15" s="85">
        <f t="shared" si="29"/>
        <v>9.709090909090909</v>
      </c>
      <c r="CH15" s="85">
        <f t="shared" si="30"/>
        <v>0</v>
      </c>
      <c r="CI15" s="85">
        <f t="shared" si="31"/>
        <v>20.981101728990748</v>
      </c>
      <c r="CJ15" s="85">
        <f t="shared" si="32"/>
        <v>7.047413793103448</v>
      </c>
      <c r="CK15" s="85">
        <f t="shared" si="33"/>
        <v>0</v>
      </c>
      <c r="CL15" s="85">
        <f t="shared" si="34"/>
        <v>48.5296064311851</v>
      </c>
      <c r="CM15" s="9">
        <v>80</v>
      </c>
      <c r="CN15" s="89">
        <f t="shared" si="35"/>
        <v>60.66200803898138</v>
      </c>
    </row>
    <row r="16" spans="1:92" ht="18">
      <c r="A16" s="32" t="s">
        <v>7</v>
      </c>
      <c r="B16" s="33">
        <f>F16+август11!B16</f>
        <v>250</v>
      </c>
      <c r="C16" s="33">
        <f>G16+август11!C16</f>
        <v>176.8</v>
      </c>
      <c r="D16" s="33">
        <f t="shared" si="2"/>
        <v>70.72</v>
      </c>
      <c r="E16" s="33">
        <v>68.15728604471859</v>
      </c>
      <c r="F16" s="47">
        <v>30</v>
      </c>
      <c r="G16" s="36">
        <v>13.5</v>
      </c>
      <c r="H16" s="33">
        <f t="shared" si="3"/>
        <v>45</v>
      </c>
      <c r="I16" s="209">
        <f>M16+август11!I16</f>
        <v>2260</v>
      </c>
      <c r="J16" s="209">
        <v>2826.4</v>
      </c>
      <c r="K16" s="33">
        <f t="shared" si="4"/>
        <v>125.06194690265487</v>
      </c>
      <c r="L16" s="33">
        <v>130.32692396366488</v>
      </c>
      <c r="M16" s="47">
        <v>170</v>
      </c>
      <c r="N16" s="36">
        <v>257.3</v>
      </c>
      <c r="O16" s="33">
        <f t="shared" si="5"/>
        <v>151.3529411764706</v>
      </c>
      <c r="P16" s="42">
        <f t="shared" si="6"/>
        <v>2510</v>
      </c>
      <c r="Q16" s="33">
        <f t="shared" si="7"/>
        <v>3003.2000000000003</v>
      </c>
      <c r="R16" s="33">
        <f t="shared" si="8"/>
        <v>119.64940239043827</v>
      </c>
      <c r="S16" s="33">
        <v>92.41807178472197</v>
      </c>
      <c r="T16" s="42">
        <f t="shared" si="9"/>
        <v>200</v>
      </c>
      <c r="U16" s="33">
        <f t="shared" si="10"/>
        <v>270.8</v>
      </c>
      <c r="V16" s="33">
        <f t="shared" si="11"/>
        <v>135.4</v>
      </c>
      <c r="W16" s="209">
        <f>AA16+август11!W16</f>
        <v>54</v>
      </c>
      <c r="X16" s="209">
        <f>AB16+август11!X16</f>
        <v>56.8</v>
      </c>
      <c r="Y16" s="33">
        <f t="shared" si="12"/>
        <v>105.18518518518518</v>
      </c>
      <c r="Z16" s="33">
        <v>94.35215946843853</v>
      </c>
      <c r="AA16" s="34">
        <v>10</v>
      </c>
      <c r="AB16" s="34">
        <v>10.3</v>
      </c>
      <c r="AC16" s="33">
        <f t="shared" si="13"/>
        <v>103</v>
      </c>
      <c r="AD16" s="42">
        <f>AH16+август11!AD16</f>
        <v>158</v>
      </c>
      <c r="AE16" s="33">
        <f>AI16+август11!AE16</f>
        <v>152.5</v>
      </c>
      <c r="AF16" s="33">
        <f t="shared" si="14"/>
        <v>96.51898734177216</v>
      </c>
      <c r="AG16" s="15">
        <v>114.24287856071962</v>
      </c>
      <c r="AH16" s="34">
        <v>23</v>
      </c>
      <c r="AI16" s="33">
        <v>14.1</v>
      </c>
      <c r="AJ16" s="33">
        <f t="shared" si="36"/>
        <v>61.30434782608696</v>
      </c>
      <c r="AK16" s="42">
        <f t="shared" si="15"/>
        <v>212</v>
      </c>
      <c r="AL16" s="33">
        <f t="shared" si="16"/>
        <v>209.3</v>
      </c>
      <c r="AM16" s="33">
        <f t="shared" si="17"/>
        <v>98.72641509433963</v>
      </c>
      <c r="AN16" s="33">
        <v>104.93224932249323</v>
      </c>
      <c r="AO16" s="33">
        <f t="shared" si="18"/>
        <v>33</v>
      </c>
      <c r="AP16" s="33">
        <f t="shared" si="19"/>
        <v>24.4</v>
      </c>
      <c r="AQ16" s="33">
        <f t="shared" si="20"/>
        <v>73.93939393939394</v>
      </c>
      <c r="AR16" s="42">
        <f>AV16+август11!AR16</f>
        <v>25574</v>
      </c>
      <c r="AS16" s="33">
        <f>AW16+август11!AS16</f>
        <v>25870.3</v>
      </c>
      <c r="AT16" s="33">
        <f t="shared" si="21"/>
        <v>101.15859857667944</v>
      </c>
      <c r="AU16" s="33">
        <v>118.99392570651415</v>
      </c>
      <c r="AV16" s="42">
        <v>3270</v>
      </c>
      <c r="AW16" s="33">
        <v>3277.7</v>
      </c>
      <c r="AX16" s="33">
        <f t="shared" si="22"/>
        <v>100.2354740061162</v>
      </c>
      <c r="AY16" s="42">
        <f>BC16+август11!AY16</f>
        <v>643</v>
      </c>
      <c r="AZ16" s="33">
        <f>BD16+август11!AZ16</f>
        <v>946.6</v>
      </c>
      <c r="BA16" s="33">
        <f t="shared" si="37"/>
        <v>147.2161741835148</v>
      </c>
      <c r="BB16" s="33">
        <v>163.31953071083504</v>
      </c>
      <c r="BC16" s="42">
        <v>78</v>
      </c>
      <c r="BD16" s="33">
        <v>107</v>
      </c>
      <c r="BE16" s="33">
        <f t="shared" si="23"/>
        <v>137.17948717948718</v>
      </c>
      <c r="BF16" s="38">
        <f>BJ16+август11!BF16</f>
        <v>847.1999999999999</v>
      </c>
      <c r="BG16" s="38">
        <f>BK16+август11!BG16</f>
        <v>918.4</v>
      </c>
      <c r="BH16" s="39">
        <f t="shared" si="24"/>
        <v>108.40415486307838</v>
      </c>
      <c r="BI16" s="39">
        <v>100.16359472134366</v>
      </c>
      <c r="BJ16" s="34">
        <v>43.8</v>
      </c>
      <c r="BK16" s="34">
        <v>46.8</v>
      </c>
      <c r="BL16" s="39">
        <f t="shared" si="25"/>
        <v>106.84931506849315</v>
      </c>
      <c r="BM16" s="33">
        <v>105.64158923635397</v>
      </c>
      <c r="BN16" s="42">
        <v>9450</v>
      </c>
      <c r="BO16" s="65">
        <v>7560</v>
      </c>
      <c r="BP16" s="65">
        <v>1570</v>
      </c>
      <c r="BQ16" s="69">
        <f t="shared" si="26"/>
        <v>20.767195767195766</v>
      </c>
      <c r="BR16" s="61">
        <v>110.33028812368235</v>
      </c>
      <c r="BS16" s="82">
        <v>21</v>
      </c>
      <c r="BT16" s="65"/>
      <c r="BU16" s="65">
        <v>1</v>
      </c>
      <c r="BV16" s="69"/>
      <c r="BW16" s="69">
        <v>16.666666666666664</v>
      </c>
      <c r="BX16" s="66"/>
      <c r="BY16" s="66"/>
      <c r="BZ16" s="66"/>
      <c r="CA16" s="69"/>
      <c r="CB16" s="69"/>
      <c r="CC16" s="85">
        <f t="shared" si="0"/>
        <v>523.8949044331619</v>
      </c>
      <c r="CD16" s="85">
        <f t="shared" si="1"/>
        <v>52.389490443316184</v>
      </c>
      <c r="CE16" s="85">
        <f t="shared" si="27"/>
        <v>7.072</v>
      </c>
      <c r="CF16" s="85">
        <f t="shared" si="28"/>
        <v>12.506194690265486</v>
      </c>
      <c r="CG16" s="85">
        <f t="shared" si="29"/>
        <v>8.414814814814815</v>
      </c>
      <c r="CH16" s="85">
        <f t="shared" si="30"/>
        <v>11.582278481012658</v>
      </c>
      <c r="CI16" s="85">
        <f t="shared" si="31"/>
        <v>21.680830972615677</v>
      </c>
      <c r="CJ16" s="85">
        <f t="shared" si="32"/>
        <v>2.0767195767195767</v>
      </c>
      <c r="CK16" s="85">
        <f t="shared" si="33"/>
        <v>0</v>
      </c>
      <c r="CL16" s="85">
        <f t="shared" si="34"/>
        <v>63.332838535428216</v>
      </c>
      <c r="CM16" s="9">
        <v>68</v>
      </c>
      <c r="CN16" s="89">
        <f t="shared" si="35"/>
        <v>93.13652725798266</v>
      </c>
    </row>
    <row r="17" spans="1:92" ht="18">
      <c r="A17" s="32" t="s">
        <v>8</v>
      </c>
      <c r="B17" s="33">
        <f>F17+август11!B17</f>
        <v>210</v>
      </c>
      <c r="C17" s="33">
        <f>G17+август11!C17</f>
        <v>354.80000000000007</v>
      </c>
      <c r="D17" s="33">
        <f t="shared" si="2"/>
        <v>168.952380952381</v>
      </c>
      <c r="E17" s="33">
        <v>88.65567216391807</v>
      </c>
      <c r="F17" s="47">
        <v>20</v>
      </c>
      <c r="G17" s="36">
        <v>34.5</v>
      </c>
      <c r="H17" s="33">
        <f t="shared" si="3"/>
        <v>172.5</v>
      </c>
      <c r="I17" s="209"/>
      <c r="J17" s="209">
        <v>0</v>
      </c>
      <c r="K17" s="33"/>
      <c r="L17" s="33"/>
      <c r="M17" s="47"/>
      <c r="N17" s="36"/>
      <c r="O17" s="33"/>
      <c r="P17" s="42">
        <f t="shared" si="6"/>
        <v>210</v>
      </c>
      <c r="Q17" s="33">
        <f t="shared" si="7"/>
        <v>354.80000000000007</v>
      </c>
      <c r="R17" s="33">
        <f t="shared" si="8"/>
        <v>168.952380952381</v>
      </c>
      <c r="S17" s="33">
        <v>97.3249027237354</v>
      </c>
      <c r="T17" s="42">
        <f t="shared" si="9"/>
        <v>20</v>
      </c>
      <c r="U17" s="33">
        <f t="shared" si="10"/>
        <v>34.5</v>
      </c>
      <c r="V17" s="33">
        <f t="shared" si="11"/>
        <v>172.5</v>
      </c>
      <c r="W17" s="209">
        <f>AA17+август11!W17</f>
        <v>35</v>
      </c>
      <c r="X17" s="209">
        <f>AB17+август11!X17</f>
        <v>35.8</v>
      </c>
      <c r="Y17" s="33">
        <f t="shared" si="12"/>
        <v>102.28571428571426</v>
      </c>
      <c r="Z17" s="33">
        <v>95.72192513368984</v>
      </c>
      <c r="AA17" s="34">
        <v>6</v>
      </c>
      <c r="AB17" s="34">
        <v>6.8</v>
      </c>
      <c r="AC17" s="33">
        <f t="shared" si="13"/>
        <v>113.33333333333333</v>
      </c>
      <c r="AD17" s="42"/>
      <c r="AE17" s="33"/>
      <c r="AF17" s="33"/>
      <c r="AG17" s="15"/>
      <c r="AH17" s="34"/>
      <c r="AI17" s="33"/>
      <c r="AJ17" s="33"/>
      <c r="AK17" s="42">
        <f t="shared" si="15"/>
        <v>35</v>
      </c>
      <c r="AL17" s="33">
        <f t="shared" si="16"/>
        <v>35.8</v>
      </c>
      <c r="AM17" s="33">
        <f t="shared" si="17"/>
        <v>102.28571428571426</v>
      </c>
      <c r="AN17" s="33">
        <v>203.26086956521738</v>
      </c>
      <c r="AO17" s="33">
        <f t="shared" si="18"/>
        <v>6</v>
      </c>
      <c r="AP17" s="33">
        <f t="shared" si="19"/>
        <v>6.8</v>
      </c>
      <c r="AQ17" s="33">
        <f t="shared" si="20"/>
        <v>113.33333333333333</v>
      </c>
      <c r="AR17" s="42">
        <f>AV17+август11!AR17</f>
        <v>8306</v>
      </c>
      <c r="AS17" s="33">
        <f>AW17+август11!AS17</f>
        <v>8388.9</v>
      </c>
      <c r="AT17" s="33">
        <f t="shared" si="21"/>
        <v>100.99807368167588</v>
      </c>
      <c r="AU17" s="33">
        <v>128.10133982786923</v>
      </c>
      <c r="AV17" s="42">
        <v>1053</v>
      </c>
      <c r="AW17" s="33">
        <v>1055.1</v>
      </c>
      <c r="AX17" s="33">
        <f t="shared" si="22"/>
        <v>100.19943019943018</v>
      </c>
      <c r="AY17" s="42">
        <f>BC17+август11!AY17</f>
        <v>231</v>
      </c>
      <c r="AZ17" s="33">
        <f>BD17+август11!AZ17</f>
        <v>223</v>
      </c>
      <c r="BA17" s="33">
        <f t="shared" si="37"/>
        <v>96.53679653679653</v>
      </c>
      <c r="BB17" s="33">
        <v>135.39769277474196</v>
      </c>
      <c r="BC17" s="42">
        <v>28</v>
      </c>
      <c r="BD17" s="33">
        <v>35</v>
      </c>
      <c r="BE17" s="33">
        <f t="shared" si="23"/>
        <v>125</v>
      </c>
      <c r="BF17" s="38">
        <f>BJ17+август11!BF17</f>
        <v>237.59999999999997</v>
      </c>
      <c r="BG17" s="38">
        <f>BK17+август11!BG17</f>
        <v>251.70000000000002</v>
      </c>
      <c r="BH17" s="39">
        <f t="shared" si="24"/>
        <v>105.93434343434345</v>
      </c>
      <c r="BI17" s="39">
        <v>88.2538569424965</v>
      </c>
      <c r="BJ17" s="34">
        <v>22.2</v>
      </c>
      <c r="BK17" s="34">
        <v>21.8</v>
      </c>
      <c r="BL17" s="39">
        <f t="shared" si="25"/>
        <v>98.1981981981982</v>
      </c>
      <c r="BM17" s="33">
        <v>100</v>
      </c>
      <c r="BN17" s="42">
        <v>2400</v>
      </c>
      <c r="BO17" s="65">
        <v>1920</v>
      </c>
      <c r="BP17" s="65">
        <v>50</v>
      </c>
      <c r="BQ17" s="69"/>
      <c r="BR17" s="61"/>
      <c r="BS17" s="82">
        <v>20</v>
      </c>
      <c r="BT17" s="65">
        <v>20</v>
      </c>
      <c r="BU17" s="65">
        <v>20</v>
      </c>
      <c r="BV17" s="69">
        <f>BU17/BT17*100</f>
        <v>100</v>
      </c>
      <c r="BW17" s="69">
        <v>100</v>
      </c>
      <c r="BX17" s="66"/>
      <c r="BY17" s="66"/>
      <c r="BZ17" s="66"/>
      <c r="CA17" s="69"/>
      <c r="CB17" s="69"/>
      <c r="CC17" s="85">
        <f t="shared" si="0"/>
        <v>471.23809523809524</v>
      </c>
      <c r="CD17" s="85">
        <f t="shared" si="1"/>
        <v>47.12380952380953</v>
      </c>
      <c r="CE17" s="85">
        <f t="shared" si="27"/>
        <v>16.8952380952381</v>
      </c>
      <c r="CF17" s="85">
        <f t="shared" si="28"/>
        <v>0</v>
      </c>
      <c r="CG17" s="85">
        <f t="shared" si="29"/>
        <v>8.182857142857141</v>
      </c>
      <c r="CH17" s="85">
        <f t="shared" si="30"/>
        <v>0</v>
      </c>
      <c r="CI17" s="85">
        <f t="shared" si="31"/>
        <v>21.18686868686869</v>
      </c>
      <c r="CJ17" s="85">
        <f t="shared" si="32"/>
        <v>0</v>
      </c>
      <c r="CK17" s="85">
        <f t="shared" si="33"/>
        <v>10</v>
      </c>
      <c r="CL17" s="85">
        <f t="shared" si="34"/>
        <v>56.26496392496393</v>
      </c>
      <c r="CM17" s="9">
        <v>50</v>
      </c>
      <c r="CN17" s="89">
        <f t="shared" si="35"/>
        <v>112.52992784992786</v>
      </c>
    </row>
    <row r="18" spans="1:92" ht="18">
      <c r="A18" s="32" t="s">
        <v>9</v>
      </c>
      <c r="B18" s="33">
        <f>F18+август11!B18</f>
        <v>56</v>
      </c>
      <c r="C18" s="33">
        <f>G18+август11!C18</f>
        <v>49.1</v>
      </c>
      <c r="D18" s="33">
        <f t="shared" si="2"/>
        <v>87.67857142857143</v>
      </c>
      <c r="E18" s="33">
        <v>77.93650793650794</v>
      </c>
      <c r="F18" s="47">
        <v>10</v>
      </c>
      <c r="G18" s="36">
        <v>2.8</v>
      </c>
      <c r="H18" s="33">
        <f t="shared" si="3"/>
        <v>27.999999999999996</v>
      </c>
      <c r="I18" s="209">
        <f>M18+август11!I18</f>
        <v>912</v>
      </c>
      <c r="J18" s="209">
        <v>826.7</v>
      </c>
      <c r="K18" s="33">
        <f t="shared" si="4"/>
        <v>90.64692982456141</v>
      </c>
      <c r="L18" s="33">
        <v>93.11781932867764</v>
      </c>
      <c r="M18" s="47">
        <v>89</v>
      </c>
      <c r="N18" s="36">
        <v>62.2</v>
      </c>
      <c r="O18" s="33">
        <f t="shared" si="5"/>
        <v>69.88764044943821</v>
      </c>
      <c r="P18" s="42">
        <f t="shared" si="6"/>
        <v>968</v>
      </c>
      <c r="Q18" s="33">
        <f t="shared" si="7"/>
        <v>875.8000000000001</v>
      </c>
      <c r="R18" s="33">
        <f t="shared" si="8"/>
        <v>90.47520661157026</v>
      </c>
      <c r="S18" s="33">
        <v>97.40805245364204</v>
      </c>
      <c r="T18" s="42">
        <f t="shared" si="9"/>
        <v>99</v>
      </c>
      <c r="U18" s="33">
        <f t="shared" si="10"/>
        <v>65</v>
      </c>
      <c r="V18" s="33">
        <f t="shared" si="11"/>
        <v>65.65656565656566</v>
      </c>
      <c r="W18" s="209">
        <f>AA18+август11!W18</f>
        <v>17</v>
      </c>
      <c r="X18" s="209">
        <f>AB18+август11!X18</f>
        <v>24.1</v>
      </c>
      <c r="Y18" s="33">
        <f t="shared" si="12"/>
        <v>141.76470588235296</v>
      </c>
      <c r="Z18" s="33">
        <v>131.69398907103826</v>
      </c>
      <c r="AA18" s="34">
        <v>3</v>
      </c>
      <c r="AB18" s="34">
        <v>6.5</v>
      </c>
      <c r="AC18" s="33">
        <f t="shared" si="13"/>
        <v>216.66666666666666</v>
      </c>
      <c r="AD18" s="42">
        <f>AH18+август11!AD18</f>
        <v>24</v>
      </c>
      <c r="AE18" s="33">
        <f>AI18+август11!AE18</f>
        <v>24.799999999999997</v>
      </c>
      <c r="AF18" s="33">
        <f t="shared" si="14"/>
        <v>103.33333333333331</v>
      </c>
      <c r="AG18" s="15">
        <v>91.17647058823532</v>
      </c>
      <c r="AH18" s="34">
        <v>3</v>
      </c>
      <c r="AI18" s="33">
        <v>4.1</v>
      </c>
      <c r="AJ18" s="33">
        <f t="shared" si="36"/>
        <v>136.66666666666666</v>
      </c>
      <c r="AK18" s="42">
        <f t="shared" si="15"/>
        <v>41</v>
      </c>
      <c r="AL18" s="33">
        <f t="shared" si="16"/>
        <v>48.9</v>
      </c>
      <c r="AM18" s="33">
        <f t="shared" si="17"/>
        <v>119.26829268292683</v>
      </c>
      <c r="AN18" s="33">
        <v>98.69848156182212</v>
      </c>
      <c r="AO18" s="33">
        <f t="shared" si="18"/>
        <v>6</v>
      </c>
      <c r="AP18" s="33">
        <f t="shared" si="19"/>
        <v>10.6</v>
      </c>
      <c r="AQ18" s="33">
        <f t="shared" si="20"/>
        <v>176.66666666666666</v>
      </c>
      <c r="AR18" s="42">
        <f>AV18+август11!AR18</f>
        <v>8631</v>
      </c>
      <c r="AS18" s="33">
        <f>AW18+август11!AS18</f>
        <v>8739.800000000001</v>
      </c>
      <c r="AT18" s="33">
        <f t="shared" si="21"/>
        <v>101.26057235546288</v>
      </c>
      <c r="AU18" s="33">
        <v>113.49599044487337</v>
      </c>
      <c r="AV18" s="42">
        <v>1095</v>
      </c>
      <c r="AW18" s="33">
        <v>1098.6</v>
      </c>
      <c r="AX18" s="33">
        <f t="shared" si="22"/>
        <v>100.32876712328766</v>
      </c>
      <c r="AY18" s="42">
        <f>BC18+август11!AY18</f>
        <v>97</v>
      </c>
      <c r="AZ18" s="33">
        <f>BD18+август11!AZ18</f>
        <v>191.5</v>
      </c>
      <c r="BA18" s="33">
        <f t="shared" si="37"/>
        <v>197.42268041237114</v>
      </c>
      <c r="BB18" s="33">
        <v>137.0794559770938</v>
      </c>
      <c r="BC18" s="42">
        <v>12</v>
      </c>
      <c r="BD18" s="33">
        <v>19.7</v>
      </c>
      <c r="BE18" s="33">
        <f t="shared" si="23"/>
        <v>164.16666666666666</v>
      </c>
      <c r="BF18" s="38">
        <f>BJ18+август11!BF18</f>
        <v>273.40000000000003</v>
      </c>
      <c r="BG18" s="38">
        <f>BK18+август11!BG18</f>
        <v>284.20000000000005</v>
      </c>
      <c r="BH18" s="39">
        <f t="shared" si="24"/>
        <v>103.95025603511338</v>
      </c>
      <c r="BI18" s="39">
        <v>67.02830188679246</v>
      </c>
      <c r="BJ18" s="34">
        <v>26.1</v>
      </c>
      <c r="BK18" s="34">
        <v>28.1</v>
      </c>
      <c r="BL18" s="39">
        <f t="shared" si="25"/>
        <v>107.66283524904215</v>
      </c>
      <c r="BM18" s="33">
        <v>100</v>
      </c>
      <c r="BN18" s="42">
        <v>1500</v>
      </c>
      <c r="BO18" s="65">
        <v>1200</v>
      </c>
      <c r="BP18" s="65">
        <v>110</v>
      </c>
      <c r="BQ18" s="69">
        <f t="shared" si="26"/>
        <v>9.166666666666666</v>
      </c>
      <c r="BR18" s="61"/>
      <c r="BS18" s="82">
        <v>6</v>
      </c>
      <c r="BT18" s="65">
        <v>6</v>
      </c>
      <c r="BU18" s="65">
        <v>7</v>
      </c>
      <c r="BV18" s="69"/>
      <c r="BW18" s="69">
        <v>70</v>
      </c>
      <c r="BX18" s="66"/>
      <c r="BY18" s="66"/>
      <c r="BZ18" s="66"/>
      <c r="CA18" s="69"/>
      <c r="CB18" s="69"/>
      <c r="CC18" s="85">
        <f t="shared" si="0"/>
        <v>532.5902071354858</v>
      </c>
      <c r="CD18" s="85">
        <f t="shared" si="1"/>
        <v>53.25902071354858</v>
      </c>
      <c r="CE18" s="85">
        <f t="shared" si="27"/>
        <v>8.767857142857144</v>
      </c>
      <c r="CF18" s="85">
        <f t="shared" si="28"/>
        <v>9.064692982456142</v>
      </c>
      <c r="CG18" s="85">
        <f t="shared" si="29"/>
        <v>11.341176470588236</v>
      </c>
      <c r="CH18" s="85">
        <f t="shared" si="30"/>
        <v>12.399999999999999</v>
      </c>
      <c r="CI18" s="85">
        <f t="shared" si="31"/>
        <v>20.790051207022675</v>
      </c>
      <c r="CJ18" s="85">
        <f t="shared" si="32"/>
        <v>0.9166666666666665</v>
      </c>
      <c r="CK18" s="85">
        <f t="shared" si="33"/>
        <v>0</v>
      </c>
      <c r="CL18" s="85">
        <f t="shared" si="34"/>
        <v>63.280444469590854</v>
      </c>
      <c r="CM18" s="9">
        <v>80</v>
      </c>
      <c r="CN18" s="89">
        <f t="shared" si="35"/>
        <v>79.10055558698856</v>
      </c>
    </row>
    <row r="19" spans="1:92" ht="18">
      <c r="A19" s="32" t="s">
        <v>10</v>
      </c>
      <c r="B19" s="33">
        <f>F19+август11!B19</f>
        <v>92</v>
      </c>
      <c r="C19" s="33">
        <f>G19+август11!C19</f>
        <v>142.79999999999998</v>
      </c>
      <c r="D19" s="33">
        <f t="shared" si="2"/>
        <v>155.2173913043478</v>
      </c>
      <c r="E19" s="33">
        <v>91.30434782608694</v>
      </c>
      <c r="F19" s="47">
        <v>9</v>
      </c>
      <c r="G19" s="36">
        <v>16.9</v>
      </c>
      <c r="H19" s="33">
        <f t="shared" si="3"/>
        <v>187.77777777777774</v>
      </c>
      <c r="I19" s="209">
        <f>M19+август11!I19</f>
        <v>16</v>
      </c>
      <c r="J19" s="209">
        <v>17.5</v>
      </c>
      <c r="K19" s="33">
        <f t="shared" si="4"/>
        <v>109.375</v>
      </c>
      <c r="L19" s="33">
        <v>108.02469135802468</v>
      </c>
      <c r="M19" s="48">
        <v>2</v>
      </c>
      <c r="N19" s="36">
        <v>1.2</v>
      </c>
      <c r="O19" s="33">
        <f t="shared" si="5"/>
        <v>60</v>
      </c>
      <c r="P19" s="42">
        <f t="shared" si="6"/>
        <v>108</v>
      </c>
      <c r="Q19" s="33">
        <f t="shared" si="7"/>
        <v>160.29999999999998</v>
      </c>
      <c r="R19" s="33">
        <f t="shared" si="8"/>
        <v>148.42592592592592</v>
      </c>
      <c r="S19" s="33">
        <v>79.02930402930403</v>
      </c>
      <c r="T19" s="42">
        <f t="shared" si="9"/>
        <v>11</v>
      </c>
      <c r="U19" s="33">
        <f t="shared" si="10"/>
        <v>18.099999999999998</v>
      </c>
      <c r="V19" s="33">
        <f t="shared" si="11"/>
        <v>164.54545454545453</v>
      </c>
      <c r="W19" s="209">
        <f>AA19+август11!W19</f>
        <v>16</v>
      </c>
      <c r="X19" s="209">
        <f>AB19+август11!X19</f>
        <v>16.1</v>
      </c>
      <c r="Y19" s="33">
        <f t="shared" si="12"/>
        <v>100.62500000000001</v>
      </c>
      <c r="Z19" s="33">
        <v>98.77300613496934</v>
      </c>
      <c r="AA19" s="34">
        <v>3</v>
      </c>
      <c r="AB19" s="34">
        <v>4.6</v>
      </c>
      <c r="AC19" s="33">
        <f t="shared" si="13"/>
        <v>153.33333333333331</v>
      </c>
      <c r="AD19" s="42"/>
      <c r="AE19" s="33"/>
      <c r="AF19" s="33"/>
      <c r="AG19" s="15"/>
      <c r="AH19" s="40"/>
      <c r="AI19" s="33"/>
      <c r="AJ19" s="33"/>
      <c r="AK19" s="42">
        <f t="shared" si="15"/>
        <v>16</v>
      </c>
      <c r="AL19" s="33">
        <f t="shared" si="16"/>
        <v>16.1</v>
      </c>
      <c r="AM19" s="33">
        <f t="shared" si="17"/>
        <v>100.62500000000001</v>
      </c>
      <c r="AN19" s="33">
        <v>129.36507936507937</v>
      </c>
      <c r="AO19" s="33">
        <f t="shared" si="18"/>
        <v>3</v>
      </c>
      <c r="AP19" s="33">
        <f t="shared" si="19"/>
        <v>4.6</v>
      </c>
      <c r="AQ19" s="33">
        <f t="shared" si="20"/>
        <v>153.33333333333331</v>
      </c>
      <c r="AR19" s="42">
        <f>AV19+август11!AR19</f>
        <v>6188</v>
      </c>
      <c r="AS19" s="33">
        <f>AW19+август11!AS19</f>
        <v>6262.4</v>
      </c>
      <c r="AT19" s="33">
        <f t="shared" si="21"/>
        <v>101.20232708468002</v>
      </c>
      <c r="AU19" s="33">
        <v>107.6288643138836</v>
      </c>
      <c r="AV19" s="42">
        <v>786</v>
      </c>
      <c r="AW19" s="33">
        <v>787.5</v>
      </c>
      <c r="AX19" s="33">
        <f t="shared" si="22"/>
        <v>100.1908396946565</v>
      </c>
      <c r="AY19" s="42">
        <f>BC19+август11!AY19</f>
        <v>150</v>
      </c>
      <c r="AZ19" s="33">
        <f>BD19+август11!AZ19</f>
        <v>155</v>
      </c>
      <c r="BA19" s="33">
        <f t="shared" si="37"/>
        <v>103.33333333333334</v>
      </c>
      <c r="BB19" s="33">
        <v>130.8016877637131</v>
      </c>
      <c r="BC19" s="42">
        <v>18</v>
      </c>
      <c r="BD19" s="33">
        <v>20</v>
      </c>
      <c r="BE19" s="33">
        <f t="shared" si="23"/>
        <v>111.11111111111111</v>
      </c>
      <c r="BF19" s="38">
        <f>BJ19+август11!BF19</f>
        <v>218.49999999999997</v>
      </c>
      <c r="BG19" s="38">
        <f>BK19+август11!BG19</f>
        <v>230.8</v>
      </c>
      <c r="BH19" s="39">
        <f t="shared" si="24"/>
        <v>105.62929061784898</v>
      </c>
      <c r="BI19" s="39">
        <v>79.55877283695277</v>
      </c>
      <c r="BJ19" s="34">
        <v>18.2</v>
      </c>
      <c r="BK19" s="34">
        <v>19.4</v>
      </c>
      <c r="BL19" s="39">
        <f t="shared" si="25"/>
        <v>106.5934065934066</v>
      </c>
      <c r="BM19" s="33">
        <v>100.08333333333333</v>
      </c>
      <c r="BN19" s="42">
        <v>1980</v>
      </c>
      <c r="BO19" s="65">
        <v>1584</v>
      </c>
      <c r="BP19" s="65">
        <v>935</v>
      </c>
      <c r="BQ19" s="69">
        <f t="shared" si="26"/>
        <v>59.02777777777778</v>
      </c>
      <c r="BR19" s="61">
        <v>935</v>
      </c>
      <c r="BS19" s="82">
        <v>8</v>
      </c>
      <c r="BT19" s="65">
        <v>8</v>
      </c>
      <c r="BU19" s="65">
        <v>8</v>
      </c>
      <c r="BV19" s="69"/>
      <c r="BW19" s="69">
        <v>400</v>
      </c>
      <c r="BX19" s="66"/>
      <c r="BY19" s="66"/>
      <c r="BZ19" s="66"/>
      <c r="CA19" s="69"/>
      <c r="CB19" s="69"/>
      <c r="CC19" s="85">
        <f t="shared" si="0"/>
        <v>524.328502415459</v>
      </c>
      <c r="CD19" s="85">
        <f t="shared" si="1"/>
        <v>52.43285024154589</v>
      </c>
      <c r="CE19" s="85">
        <f t="shared" si="27"/>
        <v>15.52173913043478</v>
      </c>
      <c r="CF19" s="85">
        <f t="shared" si="28"/>
        <v>10.9375</v>
      </c>
      <c r="CG19" s="85">
        <f t="shared" si="29"/>
        <v>8.05</v>
      </c>
      <c r="CH19" s="85">
        <f t="shared" si="30"/>
        <v>0</v>
      </c>
      <c r="CI19" s="85">
        <f t="shared" si="31"/>
        <v>21.125858123569795</v>
      </c>
      <c r="CJ19" s="85">
        <f t="shared" si="32"/>
        <v>5.902777777777779</v>
      </c>
      <c r="CK19" s="85">
        <f t="shared" si="33"/>
        <v>0</v>
      </c>
      <c r="CL19" s="85">
        <f t="shared" si="34"/>
        <v>61.537875031782356</v>
      </c>
      <c r="CM19" s="9">
        <v>70</v>
      </c>
      <c r="CN19" s="89">
        <f t="shared" si="35"/>
        <v>87.91125004540336</v>
      </c>
    </row>
    <row r="20" spans="1:92" ht="18">
      <c r="A20" s="32" t="s">
        <v>93</v>
      </c>
      <c r="B20" s="33">
        <f>F20+август11!B20</f>
        <v>186</v>
      </c>
      <c r="C20" s="33">
        <f>G20+август11!C20</f>
        <v>200.79999999999995</v>
      </c>
      <c r="D20" s="33">
        <f t="shared" si="2"/>
        <v>107.95698924731181</v>
      </c>
      <c r="E20" s="33">
        <v>93.87564282374939</v>
      </c>
      <c r="F20" s="47">
        <v>20</v>
      </c>
      <c r="G20" s="36">
        <v>20</v>
      </c>
      <c r="H20" s="33">
        <f t="shared" si="3"/>
        <v>100</v>
      </c>
      <c r="I20" s="209">
        <f>M20+август11!I20</f>
        <v>819</v>
      </c>
      <c r="J20" s="209">
        <v>834.7</v>
      </c>
      <c r="K20" s="33">
        <f t="shared" si="4"/>
        <v>101.91697191697193</v>
      </c>
      <c r="L20" s="33">
        <v>102.3794922114559</v>
      </c>
      <c r="M20" s="47">
        <v>110</v>
      </c>
      <c r="N20" s="36">
        <v>81.3</v>
      </c>
      <c r="O20" s="33">
        <f t="shared" si="5"/>
        <v>73.9090909090909</v>
      </c>
      <c r="P20" s="42">
        <f t="shared" si="6"/>
        <v>1005</v>
      </c>
      <c r="Q20" s="33">
        <f t="shared" si="7"/>
        <v>1035.5</v>
      </c>
      <c r="R20" s="33">
        <f t="shared" si="8"/>
        <v>103.03482587064676</v>
      </c>
      <c r="S20" s="33">
        <v>104.57224141434666</v>
      </c>
      <c r="T20" s="42">
        <f t="shared" si="9"/>
        <v>130</v>
      </c>
      <c r="U20" s="33">
        <f t="shared" si="10"/>
        <v>101.3</v>
      </c>
      <c r="V20" s="33">
        <f t="shared" si="11"/>
        <v>77.92307692307692</v>
      </c>
      <c r="W20" s="209">
        <f>AA20+август11!W20</f>
        <v>45</v>
      </c>
      <c r="X20" s="209">
        <f>AB20+август11!X20</f>
        <v>51.57</v>
      </c>
      <c r="Y20" s="33">
        <f t="shared" si="12"/>
        <v>114.6</v>
      </c>
      <c r="Z20" s="33">
        <v>101.11764705882354</v>
      </c>
      <c r="AA20" s="34">
        <v>8</v>
      </c>
      <c r="AB20" s="34">
        <v>10.6</v>
      </c>
      <c r="AC20" s="33">
        <f t="shared" si="13"/>
        <v>132.5</v>
      </c>
      <c r="AD20" s="42">
        <f>AH20+август11!AD20</f>
        <v>65</v>
      </c>
      <c r="AE20" s="33">
        <f>AI20+август11!AE20</f>
        <v>28.2</v>
      </c>
      <c r="AF20" s="33">
        <f t="shared" si="14"/>
        <v>43.38461538461538</v>
      </c>
      <c r="AG20" s="15">
        <v>50.994575045207945</v>
      </c>
      <c r="AH20" s="34">
        <v>10</v>
      </c>
      <c r="AI20" s="33"/>
      <c r="AJ20" s="33">
        <f t="shared" si="36"/>
        <v>0</v>
      </c>
      <c r="AK20" s="42">
        <f t="shared" si="15"/>
        <v>110</v>
      </c>
      <c r="AL20" s="33">
        <f t="shared" si="16"/>
        <v>79.77</v>
      </c>
      <c r="AM20" s="33">
        <f t="shared" si="17"/>
        <v>72.51818181818182</v>
      </c>
      <c r="AN20" s="33">
        <v>78.56614929785661</v>
      </c>
      <c r="AO20" s="33">
        <f t="shared" si="18"/>
        <v>18</v>
      </c>
      <c r="AP20" s="33">
        <f t="shared" si="19"/>
        <v>10.6</v>
      </c>
      <c r="AQ20" s="33">
        <f t="shared" si="20"/>
        <v>58.88888888888889</v>
      </c>
      <c r="AR20" s="42">
        <f>AV20+август11!AR20</f>
        <v>171673</v>
      </c>
      <c r="AS20" s="33">
        <f>AW20+август11!AS20</f>
        <v>173799.7</v>
      </c>
      <c r="AT20" s="33">
        <f t="shared" si="21"/>
        <v>101.23880866531138</v>
      </c>
      <c r="AU20" s="33">
        <v>103.56876921564883</v>
      </c>
      <c r="AV20" s="42">
        <v>21951</v>
      </c>
      <c r="AW20" s="33">
        <v>22006.7</v>
      </c>
      <c r="AX20" s="33">
        <f t="shared" si="22"/>
        <v>100.25374698191428</v>
      </c>
      <c r="AY20" s="42">
        <f>BC20+август11!AY20</f>
        <v>1028</v>
      </c>
      <c r="AZ20" s="33">
        <f>BD20+август11!AZ20</f>
        <v>905.5</v>
      </c>
      <c r="BA20" s="33">
        <f t="shared" si="37"/>
        <v>88.08365758754863</v>
      </c>
      <c r="BB20" s="33">
        <v>101.7953301181523</v>
      </c>
      <c r="BC20" s="42">
        <v>125</v>
      </c>
      <c r="BD20" s="33">
        <v>92</v>
      </c>
      <c r="BE20" s="33">
        <f t="shared" si="23"/>
        <v>73.6</v>
      </c>
      <c r="BF20" s="38">
        <f>BJ20+август11!BF20</f>
        <v>2087.8999999999996</v>
      </c>
      <c r="BG20" s="38">
        <f>BK20+август11!BG20</f>
        <v>2250.5</v>
      </c>
      <c r="BH20" s="39">
        <f t="shared" si="24"/>
        <v>107.78772929738017</v>
      </c>
      <c r="BI20" s="39">
        <v>115.98721847137041</v>
      </c>
      <c r="BJ20" s="34">
        <v>178</v>
      </c>
      <c r="BK20" s="34">
        <v>188.3</v>
      </c>
      <c r="BL20" s="39">
        <f t="shared" si="25"/>
        <v>105.78651685393258</v>
      </c>
      <c r="BM20" s="33">
        <v>100</v>
      </c>
      <c r="BN20" s="42">
        <v>11200</v>
      </c>
      <c r="BO20" s="65">
        <v>8960</v>
      </c>
      <c r="BP20" s="65">
        <v>5282</v>
      </c>
      <c r="BQ20" s="69">
        <f t="shared" si="26"/>
        <v>58.950892857142854</v>
      </c>
      <c r="BR20" s="61">
        <v>147.50069812901424</v>
      </c>
      <c r="BS20" s="82">
        <v>20</v>
      </c>
      <c r="BT20" s="65">
        <v>20</v>
      </c>
      <c r="BU20" s="65">
        <v>19</v>
      </c>
      <c r="BV20" s="69">
        <f>BU20/BT20*100</f>
        <v>95</v>
      </c>
      <c r="BW20" s="69">
        <v>90.47619047619048</v>
      </c>
      <c r="BX20" s="66">
        <v>833</v>
      </c>
      <c r="BY20" s="66">
        <v>833</v>
      </c>
      <c r="BZ20" s="66">
        <v>777</v>
      </c>
      <c r="CA20" s="69">
        <f>BZ20/BY20*100</f>
        <v>93.27731092436974</v>
      </c>
      <c r="CB20" s="69">
        <v>211.14130434782606</v>
      </c>
      <c r="CC20" s="85">
        <f t="shared" si="0"/>
        <v>621.8094694060419</v>
      </c>
      <c r="CD20" s="85">
        <f t="shared" si="1"/>
        <v>62.18094694060419</v>
      </c>
      <c r="CE20" s="85">
        <f t="shared" si="27"/>
        <v>10.795698924731182</v>
      </c>
      <c r="CF20" s="85">
        <f t="shared" si="28"/>
        <v>10.191697191697193</v>
      </c>
      <c r="CG20" s="85">
        <f t="shared" si="29"/>
        <v>9.168</v>
      </c>
      <c r="CH20" s="85">
        <f t="shared" si="30"/>
        <v>5.206153846153845</v>
      </c>
      <c r="CI20" s="85">
        <f t="shared" si="31"/>
        <v>21.557545859476033</v>
      </c>
      <c r="CJ20" s="85">
        <f t="shared" si="32"/>
        <v>5.895089285714286</v>
      </c>
      <c r="CK20" s="85">
        <f t="shared" si="33"/>
        <v>9.5</v>
      </c>
      <c r="CL20" s="85">
        <f t="shared" si="34"/>
        <v>72.31418510777254</v>
      </c>
      <c r="CM20" s="9">
        <v>58</v>
      </c>
      <c r="CN20" s="89">
        <f t="shared" si="35"/>
        <v>124.67962949615956</v>
      </c>
    </row>
    <row r="21" spans="1:92" ht="18">
      <c r="A21" s="32" t="s">
        <v>11</v>
      </c>
      <c r="B21" s="33">
        <f>F21+август11!B21</f>
        <v>188</v>
      </c>
      <c r="C21" s="33">
        <f>G21+август11!C21</f>
        <v>218.2</v>
      </c>
      <c r="D21" s="33">
        <f t="shared" si="2"/>
        <v>116.06382978723404</v>
      </c>
      <c r="E21" s="33">
        <v>99.40774487471525</v>
      </c>
      <c r="F21" s="47">
        <v>22</v>
      </c>
      <c r="G21" s="36">
        <v>29.6</v>
      </c>
      <c r="H21" s="33">
        <f t="shared" si="3"/>
        <v>134.54545454545453</v>
      </c>
      <c r="I21" s="209"/>
      <c r="J21" s="209">
        <v>0</v>
      </c>
      <c r="K21" s="33"/>
      <c r="L21" s="33"/>
      <c r="M21" s="47"/>
      <c r="N21" s="36"/>
      <c r="O21" s="33"/>
      <c r="P21" s="42">
        <f t="shared" si="6"/>
        <v>188</v>
      </c>
      <c r="Q21" s="33">
        <f t="shared" si="7"/>
        <v>218.2</v>
      </c>
      <c r="R21" s="33">
        <f t="shared" si="8"/>
        <v>116.06382978723404</v>
      </c>
      <c r="S21" s="33">
        <v>88.8663967611336</v>
      </c>
      <c r="T21" s="42">
        <f t="shared" si="9"/>
        <v>22</v>
      </c>
      <c r="U21" s="33">
        <f t="shared" si="10"/>
        <v>29.6</v>
      </c>
      <c r="V21" s="33">
        <f t="shared" si="11"/>
        <v>134.54545454545453</v>
      </c>
      <c r="W21" s="209">
        <f>AA21+август11!W21</f>
        <v>28</v>
      </c>
      <c r="X21" s="209">
        <f>AB21+август11!X21</f>
        <v>34.4</v>
      </c>
      <c r="Y21" s="33">
        <f t="shared" si="12"/>
        <v>122.85714285714285</v>
      </c>
      <c r="Z21" s="33">
        <v>113.1578947368421</v>
      </c>
      <c r="AA21" s="34">
        <v>3</v>
      </c>
      <c r="AB21" s="34">
        <v>7.4</v>
      </c>
      <c r="AC21" s="33">
        <f t="shared" si="13"/>
        <v>246.66666666666669</v>
      </c>
      <c r="AD21" s="42"/>
      <c r="AE21" s="33"/>
      <c r="AF21" s="33"/>
      <c r="AG21" s="15"/>
      <c r="AH21" s="34"/>
      <c r="AI21" s="33"/>
      <c r="AJ21" s="33"/>
      <c r="AK21" s="42">
        <f t="shared" si="15"/>
        <v>28</v>
      </c>
      <c r="AL21" s="33">
        <f t="shared" si="16"/>
        <v>34.4</v>
      </c>
      <c r="AM21" s="33">
        <f t="shared" si="17"/>
        <v>122.85714285714285</v>
      </c>
      <c r="AN21" s="33">
        <v>78.96103896103895</v>
      </c>
      <c r="AO21" s="33">
        <f t="shared" si="18"/>
        <v>3</v>
      </c>
      <c r="AP21" s="33">
        <f t="shared" si="19"/>
        <v>7.4</v>
      </c>
      <c r="AQ21" s="33">
        <f t="shared" si="20"/>
        <v>246.66666666666669</v>
      </c>
      <c r="AR21" s="42">
        <f>AV21+август11!AR21</f>
        <v>31697</v>
      </c>
      <c r="AS21" s="33">
        <f>AW21+август11!AS21</f>
        <v>32150.100000000002</v>
      </c>
      <c r="AT21" s="33">
        <f t="shared" si="21"/>
        <v>101.42947282077168</v>
      </c>
      <c r="AU21" s="33">
        <v>97.88619454551203</v>
      </c>
      <c r="AV21" s="42">
        <v>4053</v>
      </c>
      <c r="AW21" s="33">
        <v>4061.8</v>
      </c>
      <c r="AX21" s="33">
        <f t="shared" si="22"/>
        <v>100.21712311867752</v>
      </c>
      <c r="AY21" s="42">
        <f>BC21+август11!AY21</f>
        <v>608</v>
      </c>
      <c r="AZ21" s="33">
        <f>BD21+август11!AZ21</f>
        <v>1208.1000000000001</v>
      </c>
      <c r="BA21" s="33">
        <f t="shared" si="37"/>
        <v>198.70065789473685</v>
      </c>
      <c r="BB21" s="33">
        <v>122.27732793522267</v>
      </c>
      <c r="BC21" s="42">
        <v>79</v>
      </c>
      <c r="BD21" s="33">
        <v>156.6</v>
      </c>
      <c r="BE21" s="33">
        <f t="shared" si="23"/>
        <v>198.2278481012658</v>
      </c>
      <c r="BF21" s="38">
        <f>BJ21+август11!BF21</f>
        <v>916.0999999999999</v>
      </c>
      <c r="BG21" s="38">
        <f>BK21+август11!BG21</f>
        <v>970.6</v>
      </c>
      <c r="BH21" s="39">
        <f t="shared" si="24"/>
        <v>105.94913219080888</v>
      </c>
      <c r="BI21" s="39">
        <v>106.11129332021427</v>
      </c>
      <c r="BJ21" s="34">
        <v>54.8</v>
      </c>
      <c r="BK21" s="34">
        <v>55.1</v>
      </c>
      <c r="BL21" s="39">
        <f t="shared" si="25"/>
        <v>100.54744525547446</v>
      </c>
      <c r="BM21" s="33">
        <v>100</v>
      </c>
      <c r="BN21" s="42">
        <v>5640</v>
      </c>
      <c r="BO21" s="65">
        <v>4512</v>
      </c>
      <c r="BP21" s="65">
        <v>4133</v>
      </c>
      <c r="BQ21" s="69">
        <f t="shared" si="26"/>
        <v>91.60017730496453</v>
      </c>
      <c r="BR21" s="61">
        <v>150.40029112081515</v>
      </c>
      <c r="BS21" s="82">
        <v>20</v>
      </c>
      <c r="BT21" s="65"/>
      <c r="BU21" s="65">
        <v>14</v>
      </c>
      <c r="BV21" s="69"/>
      <c r="BW21" s="69"/>
      <c r="BX21" s="66">
        <v>214</v>
      </c>
      <c r="BY21" s="66">
        <v>214</v>
      </c>
      <c r="BZ21" s="66">
        <v>173</v>
      </c>
      <c r="CA21" s="69">
        <f>BZ21/BY21*100</f>
        <v>80.8411214953271</v>
      </c>
      <c r="CB21" s="69">
        <v>41.99029126213592</v>
      </c>
      <c r="CC21" s="85">
        <f t="shared" si="0"/>
        <v>430.5211499493414</v>
      </c>
      <c r="CD21" s="85">
        <f t="shared" si="1"/>
        <v>43.05211499493414</v>
      </c>
      <c r="CE21" s="85">
        <f t="shared" si="27"/>
        <v>11.606382978723405</v>
      </c>
      <c r="CF21" s="85">
        <f t="shared" si="28"/>
        <v>0</v>
      </c>
      <c r="CG21" s="85">
        <f t="shared" si="29"/>
        <v>9.828571428571427</v>
      </c>
      <c r="CH21" s="85">
        <f t="shared" si="30"/>
        <v>0</v>
      </c>
      <c r="CI21" s="85">
        <f t="shared" si="31"/>
        <v>21.189826438161777</v>
      </c>
      <c r="CJ21" s="85">
        <f t="shared" si="32"/>
        <v>9.160017730496453</v>
      </c>
      <c r="CK21" s="85">
        <f t="shared" si="33"/>
        <v>0</v>
      </c>
      <c r="CL21" s="85">
        <f t="shared" si="34"/>
        <v>51.78479857595306</v>
      </c>
      <c r="CM21" s="9">
        <v>50</v>
      </c>
      <c r="CN21" s="89">
        <f t="shared" si="35"/>
        <v>103.56959715190612</v>
      </c>
    </row>
    <row r="22" spans="1:92" ht="18">
      <c r="A22" s="32" t="s">
        <v>12</v>
      </c>
      <c r="B22" s="33">
        <f>F22+август11!B22</f>
        <v>121</v>
      </c>
      <c r="C22" s="33">
        <f>G22+август11!C22</f>
        <v>135.50000000000003</v>
      </c>
      <c r="D22" s="33">
        <f t="shared" si="2"/>
        <v>111.98347107438018</v>
      </c>
      <c r="E22" s="33">
        <v>102.1100226073851</v>
      </c>
      <c r="F22" s="47">
        <v>14</v>
      </c>
      <c r="G22" s="36">
        <v>12.8</v>
      </c>
      <c r="H22" s="33">
        <f t="shared" si="3"/>
        <v>91.42857142857143</v>
      </c>
      <c r="I22" s="209">
        <f>M22+август11!I22</f>
        <v>114</v>
      </c>
      <c r="J22" s="209">
        <v>83.1</v>
      </c>
      <c r="K22" s="33">
        <f t="shared" si="4"/>
        <v>72.89473684210526</v>
      </c>
      <c r="L22" s="33">
        <v>72.83085013146363</v>
      </c>
      <c r="M22" s="47">
        <v>16</v>
      </c>
      <c r="N22" s="37">
        <v>9</v>
      </c>
      <c r="O22" s="33">
        <f t="shared" si="5"/>
        <v>56.25</v>
      </c>
      <c r="P22" s="42">
        <f t="shared" si="6"/>
        <v>235</v>
      </c>
      <c r="Q22" s="33">
        <f t="shared" si="7"/>
        <v>218.60000000000002</v>
      </c>
      <c r="R22" s="33">
        <f t="shared" si="8"/>
        <v>93.0212765957447</v>
      </c>
      <c r="S22" s="33">
        <v>90.43605716379628</v>
      </c>
      <c r="T22" s="42">
        <f t="shared" si="9"/>
        <v>30</v>
      </c>
      <c r="U22" s="33">
        <f t="shared" si="10"/>
        <v>21.8</v>
      </c>
      <c r="V22" s="33">
        <f t="shared" si="11"/>
        <v>72.66666666666667</v>
      </c>
      <c r="W22" s="209">
        <f>AA22+август11!W22</f>
        <v>24</v>
      </c>
      <c r="X22" s="209">
        <f>AB22+август11!X22</f>
        <v>24.3</v>
      </c>
      <c r="Y22" s="33">
        <f t="shared" si="12"/>
        <v>101.25</v>
      </c>
      <c r="Z22" s="33">
        <v>79.9342105263158</v>
      </c>
      <c r="AA22" s="34">
        <v>3</v>
      </c>
      <c r="AB22" s="34">
        <v>3</v>
      </c>
      <c r="AC22" s="33">
        <f t="shared" si="13"/>
        <v>100</v>
      </c>
      <c r="AD22" s="42"/>
      <c r="AE22" s="33"/>
      <c r="AF22" s="33"/>
      <c r="AG22" s="15"/>
      <c r="AH22" s="34"/>
      <c r="AI22" s="33"/>
      <c r="AJ22" s="33"/>
      <c r="AK22" s="42">
        <f t="shared" si="15"/>
        <v>24</v>
      </c>
      <c r="AL22" s="33">
        <f t="shared" si="16"/>
        <v>24.3</v>
      </c>
      <c r="AM22" s="33">
        <f t="shared" si="17"/>
        <v>101.25</v>
      </c>
      <c r="AN22" s="33">
        <v>108.57142857142857</v>
      </c>
      <c r="AO22" s="33">
        <f t="shared" si="18"/>
        <v>3</v>
      </c>
      <c r="AP22" s="33">
        <f t="shared" si="19"/>
        <v>3</v>
      </c>
      <c r="AQ22" s="33">
        <f t="shared" si="20"/>
        <v>100</v>
      </c>
      <c r="AR22" s="42">
        <f>AV22+август11!AR22</f>
        <v>10117</v>
      </c>
      <c r="AS22" s="33">
        <f>AW22+август11!AS22</f>
        <v>10261.699999999999</v>
      </c>
      <c r="AT22" s="33">
        <f t="shared" si="21"/>
        <v>101.43026588909754</v>
      </c>
      <c r="AU22" s="33">
        <v>118.75366273671627</v>
      </c>
      <c r="AV22" s="42">
        <v>1283</v>
      </c>
      <c r="AW22" s="33">
        <v>1285.9</v>
      </c>
      <c r="AX22" s="33">
        <f t="shared" si="22"/>
        <v>100.22603273577553</v>
      </c>
      <c r="AY22" s="42">
        <f>BC22+август11!AY22</f>
        <v>297</v>
      </c>
      <c r="AZ22" s="33">
        <f>BD22+август11!AZ22</f>
        <v>444</v>
      </c>
      <c r="BA22" s="33">
        <f t="shared" si="37"/>
        <v>149.4949494949495</v>
      </c>
      <c r="BB22" s="33">
        <v>151.53583617747438</v>
      </c>
      <c r="BC22" s="42">
        <v>40</v>
      </c>
      <c r="BD22" s="33">
        <v>51</v>
      </c>
      <c r="BE22" s="33">
        <f t="shared" si="23"/>
        <v>127.49999999999999</v>
      </c>
      <c r="BF22" s="38">
        <f>BJ22+август11!BF22</f>
        <v>199.29999999999998</v>
      </c>
      <c r="BG22" s="38">
        <f>BK22+август11!BG22</f>
        <v>211.5</v>
      </c>
      <c r="BH22" s="39">
        <f t="shared" si="24"/>
        <v>106.12142498745611</v>
      </c>
      <c r="BI22" s="39">
        <v>76.27118644067797</v>
      </c>
      <c r="BJ22" s="34">
        <v>20.2</v>
      </c>
      <c r="BK22" s="34">
        <v>21.6</v>
      </c>
      <c r="BL22" s="39">
        <f t="shared" si="25"/>
        <v>106.93069306930694</v>
      </c>
      <c r="BM22" s="33">
        <v>100</v>
      </c>
      <c r="BN22" s="42">
        <v>3300</v>
      </c>
      <c r="BO22" s="65">
        <v>2640</v>
      </c>
      <c r="BP22" s="65">
        <v>2058</v>
      </c>
      <c r="BQ22" s="69">
        <f t="shared" si="26"/>
        <v>77.95454545454545</v>
      </c>
      <c r="BR22" s="61">
        <v>514.5</v>
      </c>
      <c r="BS22" s="82">
        <v>8</v>
      </c>
      <c r="BT22" s="65"/>
      <c r="BU22" s="65">
        <v>5</v>
      </c>
      <c r="BV22" s="69"/>
      <c r="BW22" s="69">
        <v>38.46153846153847</v>
      </c>
      <c r="BX22" s="66"/>
      <c r="BY22" s="66"/>
      <c r="BZ22" s="66"/>
      <c r="CA22" s="69"/>
      <c r="CB22" s="69"/>
      <c r="CC22" s="85">
        <f t="shared" si="0"/>
        <v>464.0827533710309</v>
      </c>
      <c r="CD22" s="85">
        <f t="shared" si="1"/>
        <v>46.40827533710309</v>
      </c>
      <c r="CE22" s="85">
        <f t="shared" si="27"/>
        <v>11.198347107438018</v>
      </c>
      <c r="CF22" s="85">
        <f t="shared" si="28"/>
        <v>7.289473684210526</v>
      </c>
      <c r="CG22" s="85">
        <f t="shared" si="29"/>
        <v>8.1</v>
      </c>
      <c r="CH22" s="85">
        <f t="shared" si="30"/>
        <v>0</v>
      </c>
      <c r="CI22" s="85">
        <f t="shared" si="31"/>
        <v>21.22428499749122</v>
      </c>
      <c r="CJ22" s="85">
        <f t="shared" si="32"/>
        <v>7.795454545454545</v>
      </c>
      <c r="CK22" s="85">
        <f t="shared" si="33"/>
        <v>0</v>
      </c>
      <c r="CL22" s="85">
        <f t="shared" si="34"/>
        <v>55.60756033459431</v>
      </c>
      <c r="CM22" s="9">
        <v>80</v>
      </c>
      <c r="CN22" s="89">
        <f t="shared" si="35"/>
        <v>69.50945041824289</v>
      </c>
    </row>
    <row r="23" spans="1:82" ht="18">
      <c r="A23" s="32" t="s">
        <v>13</v>
      </c>
      <c r="B23" s="33">
        <f>SUM(B9:B22)</f>
        <v>2190</v>
      </c>
      <c r="C23" s="33">
        <f>SUM(C9:C22)</f>
        <v>2563.7999999999993</v>
      </c>
      <c r="D23" s="33">
        <f t="shared" si="2"/>
        <v>117.0684931506849</v>
      </c>
      <c r="E23" s="33">
        <v>87.17739467509945</v>
      </c>
      <c r="F23" s="50">
        <v>232</v>
      </c>
      <c r="G23" s="49">
        <v>254.9</v>
      </c>
      <c r="H23" s="33">
        <f t="shared" si="3"/>
        <v>109.87068965517241</v>
      </c>
      <c r="I23" s="37">
        <f>SUM(I9:I22)</f>
        <v>13074</v>
      </c>
      <c r="J23" s="37">
        <f>SUM(J9:J22)</f>
        <v>13643.900000000001</v>
      </c>
      <c r="K23" s="33">
        <f t="shared" si="4"/>
        <v>104.35903319565551</v>
      </c>
      <c r="L23" s="33">
        <v>111.22714340450163</v>
      </c>
      <c r="M23" s="50">
        <v>1363</v>
      </c>
      <c r="N23" s="49">
        <v>1152.2</v>
      </c>
      <c r="O23" s="33">
        <f t="shared" si="5"/>
        <v>84.53411592076303</v>
      </c>
      <c r="P23" s="42">
        <f>SUM(P9:P22)</f>
        <v>15264</v>
      </c>
      <c r="Q23" s="33">
        <f>SUM(Q9:Q22)</f>
        <v>16207.699999999999</v>
      </c>
      <c r="R23" s="33">
        <f t="shared" si="8"/>
        <v>106.18252096436058</v>
      </c>
      <c r="S23" s="33">
        <v>109.74749041993519</v>
      </c>
      <c r="T23" s="42">
        <f>SUM(T9:T22)</f>
        <v>1595</v>
      </c>
      <c r="U23" s="33">
        <f>SUM(U9:U22)</f>
        <v>1407.0999999999997</v>
      </c>
      <c r="V23" s="33">
        <f t="shared" si="11"/>
        <v>88.2194357366771</v>
      </c>
      <c r="W23" s="36">
        <f>SUM(W9:W22)</f>
        <v>442</v>
      </c>
      <c r="X23" s="36">
        <f>SUM(X9:X22)</f>
        <v>533.03</v>
      </c>
      <c r="Y23" s="33">
        <f t="shared" si="12"/>
        <v>120.59502262443438</v>
      </c>
      <c r="Z23" s="33">
        <v>98.09164519690835</v>
      </c>
      <c r="AA23" s="42">
        <v>65</v>
      </c>
      <c r="AB23" s="33">
        <v>102.6</v>
      </c>
      <c r="AC23" s="33">
        <f t="shared" si="13"/>
        <v>157.84615384615384</v>
      </c>
      <c r="AD23" s="42">
        <f>SUM(AD9:AD22)</f>
        <v>4191</v>
      </c>
      <c r="AE23" s="33">
        <f>SUM(AE9:AE22)</f>
        <v>3583.1</v>
      </c>
      <c r="AF23" s="33">
        <f t="shared" si="14"/>
        <v>85.4951085659747</v>
      </c>
      <c r="AG23" s="15">
        <v>83.72707091949994</v>
      </c>
      <c r="AH23" s="42">
        <v>675</v>
      </c>
      <c r="AI23" s="33">
        <v>333.2</v>
      </c>
      <c r="AJ23" s="33">
        <f t="shared" si="36"/>
        <v>49.36296296296297</v>
      </c>
      <c r="AK23" s="42">
        <f>AD23+W23</f>
        <v>4633</v>
      </c>
      <c r="AL23" s="33">
        <f>AE23+X23</f>
        <v>4116.13</v>
      </c>
      <c r="AM23" s="33">
        <f t="shared" si="17"/>
        <v>88.84372976473128</v>
      </c>
      <c r="AN23" s="33">
        <v>106.91937023960205</v>
      </c>
      <c r="AO23" s="33">
        <f t="shared" si="18"/>
        <v>740</v>
      </c>
      <c r="AP23" s="33">
        <f t="shared" si="19"/>
        <v>435.79999999999995</v>
      </c>
      <c r="AQ23" s="33">
        <f t="shared" si="20"/>
        <v>58.89189189189189</v>
      </c>
      <c r="AR23" s="42">
        <f>SUM(AR9:AR22)</f>
        <v>579034</v>
      </c>
      <c r="AS23" s="33">
        <f>SUM(AS9:AS22)</f>
        <v>589945.2999999999</v>
      </c>
      <c r="AT23" s="33">
        <f t="shared" si="21"/>
        <v>101.8843971165769</v>
      </c>
      <c r="AU23" s="33">
        <v>106.33149624829892</v>
      </c>
      <c r="AV23" s="42">
        <v>74038</v>
      </c>
      <c r="AW23" s="33">
        <v>74264.5</v>
      </c>
      <c r="AX23" s="33">
        <f t="shared" si="22"/>
        <v>100.30592398498068</v>
      </c>
      <c r="AY23" s="42">
        <f>SUM(AY9:AY22)</f>
        <v>8660</v>
      </c>
      <c r="AZ23" s="33">
        <f>SUM(AZ9:AZ22)</f>
        <v>10918.000000000002</v>
      </c>
      <c r="BA23" s="33">
        <f t="shared" si="37"/>
        <v>126.07390300230949</v>
      </c>
      <c r="BB23" s="33">
        <v>127.01950897734055</v>
      </c>
      <c r="BC23" s="42">
        <v>1045</v>
      </c>
      <c r="BD23" s="33">
        <v>1293</v>
      </c>
      <c r="BE23" s="33">
        <f t="shared" si="23"/>
        <v>123.73205741626793</v>
      </c>
      <c r="BF23" s="39">
        <f>SUM(BF9:BF22)</f>
        <v>13101.3</v>
      </c>
      <c r="BG23" s="39">
        <f>SUM(BG9:BG22)</f>
        <v>13768.6</v>
      </c>
      <c r="BH23" s="39">
        <f t="shared" si="24"/>
        <v>105.0933876790853</v>
      </c>
      <c r="BI23" s="39">
        <v>96.22470088337249</v>
      </c>
      <c r="BJ23" s="33">
        <v>1109.9</v>
      </c>
      <c r="BK23" s="33">
        <v>1196.7</v>
      </c>
      <c r="BL23" s="39">
        <f t="shared" si="25"/>
        <v>107.820524371565</v>
      </c>
      <c r="BM23" s="33">
        <v>99.95694833800562</v>
      </c>
      <c r="BN23" s="42">
        <v>119000</v>
      </c>
      <c r="BO23" s="65">
        <v>95200</v>
      </c>
      <c r="BP23" s="66">
        <f>SUM(BP9:BP22)</f>
        <v>42116</v>
      </c>
      <c r="BQ23" s="69">
        <f t="shared" si="26"/>
        <v>44.239495798319325</v>
      </c>
      <c r="BR23" s="61">
        <v>175.1670006680027</v>
      </c>
      <c r="BS23" s="82">
        <f>SUM(BS9:BS22)</f>
        <v>200</v>
      </c>
      <c r="BT23" s="82">
        <f>SUM(BT9:BT22)</f>
        <v>121</v>
      </c>
      <c r="BU23" s="82">
        <f>SUM(BU9:BU22)</f>
        <v>132</v>
      </c>
      <c r="BV23" s="69">
        <f>BU23/BT23*100</f>
        <v>109.09090909090908</v>
      </c>
      <c r="BW23" s="69">
        <v>91.66666666666666</v>
      </c>
      <c r="BX23" s="66">
        <f>SUM(BX9:BX22)</f>
        <v>4200</v>
      </c>
      <c r="BY23" s="66">
        <f>SUM(BY9:BY22)</f>
        <v>2800</v>
      </c>
      <c r="BZ23" s="66">
        <f>SUM(BZ9:BZ22)</f>
        <v>3389</v>
      </c>
      <c r="CA23" s="69">
        <f>BZ23/BY23*100</f>
        <v>121.03571428571429</v>
      </c>
      <c r="CB23" s="69">
        <v>149.49272165857963</v>
      </c>
      <c r="CC23" s="85">
        <f t="shared" si="0"/>
        <v>680.8050107639835</v>
      </c>
      <c r="CD23" s="85">
        <f t="shared" si="1"/>
        <v>68.08050107639835</v>
      </c>
    </row>
    <row r="24" spans="44:66" ht="18.75"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39">
        <f>BJ24+август11!BF24</f>
        <v>27370.6</v>
      </c>
      <c r="BG24" s="39">
        <f>BK24+август11!BG24</f>
        <v>28864</v>
      </c>
      <c r="BH24" s="39">
        <f t="shared" si="24"/>
        <v>105.45621944714402</v>
      </c>
      <c r="BI24" s="133">
        <v>111.88550961709913</v>
      </c>
      <c r="BJ24" s="46">
        <v>2901</v>
      </c>
      <c r="BK24" s="16">
        <v>3024</v>
      </c>
      <c r="BL24" s="39">
        <f t="shared" si="25"/>
        <v>104.23991726990694</v>
      </c>
      <c r="BM24" s="22"/>
      <c r="BN24" s="22"/>
    </row>
    <row r="25" spans="44:66" ht="18.75"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44">
        <f>SUM(BF23:BF24)</f>
        <v>40471.899999999994</v>
      </c>
      <c r="BG25" s="44">
        <f>SUM(BG23:BG24)</f>
        <v>42632.6</v>
      </c>
      <c r="BH25" s="39">
        <f t="shared" si="24"/>
        <v>105.33876590918638</v>
      </c>
      <c r="BI25" s="39">
        <v>106.29821525634186</v>
      </c>
      <c r="BJ25" s="37">
        <v>4010.9</v>
      </c>
      <c r="BK25" s="37">
        <v>4220.7</v>
      </c>
      <c r="BL25" s="39">
        <f t="shared" si="25"/>
        <v>105.23074621655988</v>
      </c>
      <c r="BM25" s="22"/>
      <c r="BN25" s="22"/>
    </row>
    <row r="29" ht="12.75">
      <c r="BP29" t="s">
        <v>62</v>
      </c>
    </row>
  </sheetData>
  <mergeCells count="3">
    <mergeCell ref="BS6:BV6"/>
    <mergeCell ref="BY6:CB6"/>
    <mergeCell ref="BO6:BR6"/>
  </mergeCells>
  <printOptions/>
  <pageMargins left="0.18" right="0.2" top="0.53" bottom="1" header="0.5" footer="0.5"/>
  <pageSetup fitToWidth="0" horizontalDpi="600" verticalDpi="600" orientation="landscape" paperSize="9" scale="64" r:id="rId1"/>
  <colBreaks count="4" manualBreakCount="4">
    <brk id="22" max="24" man="1"/>
    <brk id="43" max="24" man="1"/>
    <brk id="64" max="24" man="1"/>
    <brk id="80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M32"/>
  <sheetViews>
    <sheetView view="pageBreakPreview" zoomScale="65" zoomScaleNormal="50" zoomScaleSheetLayoutView="65" workbookViewId="0" topLeftCell="AN1">
      <selection activeCell="BD24" sqref="BD24"/>
    </sheetView>
  </sheetViews>
  <sheetFormatPr defaultColWidth="9.00390625" defaultRowHeight="12.75"/>
  <cols>
    <col min="1" max="1" width="27.00390625" style="25" customWidth="1"/>
    <col min="2" max="2" width="7.875" style="0" customWidth="1"/>
    <col min="3" max="3" width="8.625" style="0" customWidth="1"/>
    <col min="4" max="5" width="8.875" style="0" customWidth="1"/>
    <col min="6" max="6" width="7.375" style="0" customWidth="1"/>
    <col min="7" max="8" width="8.25390625" style="0" customWidth="1"/>
    <col min="9" max="9" width="7.625" style="0" customWidth="1"/>
    <col min="10" max="10" width="8.375" style="0" customWidth="1"/>
    <col min="11" max="13" width="8.00390625" style="0" customWidth="1"/>
    <col min="14" max="14" width="9.375" style="0" customWidth="1"/>
    <col min="15" max="15" width="8.625" style="0" customWidth="1"/>
    <col min="16" max="16" width="9.75390625" style="0" customWidth="1"/>
    <col min="17" max="17" width="10.125" style="0" customWidth="1"/>
    <col min="18" max="19" width="8.625" style="0" customWidth="1"/>
    <col min="20" max="20" width="7.75390625" style="0" customWidth="1"/>
    <col min="21" max="21" width="10.125" style="0" customWidth="1"/>
    <col min="22" max="22" width="8.625" style="0" customWidth="1"/>
    <col min="23" max="23" width="8.25390625" style="0" customWidth="1"/>
    <col min="24" max="25" width="8.00390625" style="0" customWidth="1"/>
    <col min="26" max="26" width="7.625" style="0" customWidth="1"/>
    <col min="27" max="27" width="6.375" style="0" customWidth="1"/>
    <col min="28" max="28" width="8.25390625" style="0" customWidth="1"/>
    <col min="29" max="30" width="8.625" style="0" customWidth="1"/>
    <col min="31" max="31" width="8.875" style="0" customWidth="1"/>
    <col min="32" max="33" width="8.625" style="0" customWidth="1"/>
    <col min="34" max="34" width="7.625" style="0" customWidth="1"/>
    <col min="35" max="35" width="8.75390625" style="0" customWidth="1"/>
    <col min="36" max="36" width="8.875" style="0" customWidth="1"/>
    <col min="37" max="37" width="8.125" style="0" customWidth="1"/>
    <col min="38" max="38" width="9.00390625" style="0" customWidth="1"/>
    <col min="39" max="43" width="8.625" style="0" customWidth="1"/>
    <col min="44" max="44" width="10.375" style="0" customWidth="1"/>
    <col min="45" max="45" width="12.875" style="0" customWidth="1"/>
    <col min="46" max="47" width="8.375" style="0" customWidth="1"/>
    <col min="48" max="48" width="9.375" style="0" customWidth="1"/>
    <col min="49" max="49" width="11.00390625" style="0" customWidth="1"/>
    <col min="50" max="50" width="8.75390625" style="0" customWidth="1"/>
    <col min="51" max="51" width="8.625" style="0" customWidth="1"/>
    <col min="52" max="52" width="10.00390625" style="0" bestFit="1" customWidth="1"/>
    <col min="53" max="54" width="9.25390625" style="0" customWidth="1"/>
    <col min="55" max="55" width="7.00390625" style="0" customWidth="1"/>
    <col min="56" max="56" width="9.75390625" style="0" customWidth="1"/>
    <col min="57" max="57" width="7.875" style="0" customWidth="1"/>
    <col min="58" max="58" width="8.125" style="0" customWidth="1"/>
    <col min="59" max="59" width="9.375" style="0" customWidth="1"/>
    <col min="60" max="60" width="9.625" style="0" customWidth="1"/>
    <col min="61" max="61" width="8.25390625" style="0" customWidth="1"/>
    <col min="62" max="62" width="8.625" style="0" customWidth="1"/>
    <col min="63" max="63" width="10.00390625" style="0" customWidth="1"/>
    <col min="64" max="64" width="9.375" style="0" customWidth="1"/>
    <col min="65" max="65" width="8.00390625" style="0" customWidth="1"/>
  </cols>
  <sheetData>
    <row r="1" spans="9:62" ht="18">
      <c r="I1" s="19"/>
      <c r="J1" s="19"/>
      <c r="K1" s="19"/>
      <c r="L1" s="19"/>
      <c r="M1" s="19"/>
      <c r="N1" s="12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Z1" s="103"/>
      <c r="BA1" s="103"/>
      <c r="BB1" s="103"/>
      <c r="BF1" s="103"/>
      <c r="BG1" s="103"/>
      <c r="BH1" s="103"/>
      <c r="BI1" s="103"/>
      <c r="BJ1" s="103"/>
    </row>
    <row r="2" spans="11:62" ht="18">
      <c r="K2" s="12" t="s">
        <v>28</v>
      </c>
      <c r="L2" s="19"/>
      <c r="M2" s="19"/>
      <c r="N2" s="12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D2" s="103"/>
      <c r="AE2" s="103"/>
      <c r="AF2" s="104" t="s">
        <v>28</v>
      </c>
      <c r="AG2" s="103"/>
      <c r="AH2" s="103"/>
      <c r="AJ2" s="103"/>
      <c r="AZ2" s="103"/>
      <c r="BA2" s="103"/>
      <c r="BB2" s="104" t="s">
        <v>28</v>
      </c>
      <c r="BC2" s="103"/>
      <c r="BD2" s="103"/>
      <c r="BF2" s="103"/>
      <c r="BG2" s="103"/>
      <c r="BH2" s="103"/>
      <c r="BI2" s="103"/>
      <c r="BJ2" s="103"/>
    </row>
    <row r="3" spans="9:63" ht="18">
      <c r="I3" s="12" t="s">
        <v>29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D3" s="104" t="s">
        <v>29</v>
      </c>
      <c r="AE3" s="105"/>
      <c r="AF3" s="105"/>
      <c r="AG3" s="105"/>
      <c r="AH3" s="105"/>
      <c r="AI3" s="105"/>
      <c r="AJ3" s="105"/>
      <c r="AZ3" s="104" t="s">
        <v>29</v>
      </c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21"/>
    </row>
    <row r="4" spans="9:63" ht="18">
      <c r="I4" s="12" t="s">
        <v>99</v>
      </c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D4" s="104" t="s">
        <v>99</v>
      </c>
      <c r="AE4" s="105"/>
      <c r="AF4" s="105"/>
      <c r="AG4" s="105"/>
      <c r="AH4" s="105"/>
      <c r="AI4" s="105"/>
      <c r="AJ4" s="105"/>
      <c r="AZ4" s="104" t="s">
        <v>99</v>
      </c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21"/>
    </row>
    <row r="5" spans="9:62" ht="18">
      <c r="I5" s="12"/>
      <c r="AZ5" s="106"/>
      <c r="BA5" s="103"/>
      <c r="BB5" s="103"/>
      <c r="BC5" s="103"/>
      <c r="BD5" s="103"/>
      <c r="BE5" s="103"/>
      <c r="BF5" s="103"/>
      <c r="BG5" s="103"/>
      <c r="BH5" s="103"/>
      <c r="BI5" s="103"/>
      <c r="BJ5" s="103"/>
    </row>
    <row r="6" spans="1:65" ht="12.75">
      <c r="A6" s="26" t="s">
        <v>0</v>
      </c>
      <c r="B6" s="1"/>
      <c r="C6" s="2" t="s">
        <v>18</v>
      </c>
      <c r="D6" s="2"/>
      <c r="E6" s="2"/>
      <c r="F6" s="2"/>
      <c r="G6" s="2"/>
      <c r="H6" s="3"/>
      <c r="I6" s="1"/>
      <c r="J6" s="2"/>
      <c r="K6" s="2" t="s">
        <v>19</v>
      </c>
      <c r="L6" s="2"/>
      <c r="M6" s="2"/>
      <c r="N6" s="2"/>
      <c r="O6" s="3"/>
      <c r="P6" s="2" t="s">
        <v>80</v>
      </c>
      <c r="Q6" s="2"/>
      <c r="R6" s="2"/>
      <c r="S6" s="2"/>
      <c r="T6" s="2"/>
      <c r="U6" s="2"/>
      <c r="V6" s="2"/>
      <c r="W6" s="1"/>
      <c r="X6" s="2"/>
      <c r="Y6" s="2" t="s">
        <v>20</v>
      </c>
      <c r="Z6" s="2"/>
      <c r="AA6" s="2"/>
      <c r="AB6" s="2"/>
      <c r="AC6" s="3"/>
      <c r="AD6" s="1"/>
      <c r="AE6" s="2"/>
      <c r="AF6" s="2" t="s">
        <v>21</v>
      </c>
      <c r="AG6" s="2"/>
      <c r="AH6" s="2"/>
      <c r="AI6" s="2"/>
      <c r="AJ6" s="3"/>
      <c r="AK6" s="2" t="s">
        <v>81</v>
      </c>
      <c r="AL6" s="2"/>
      <c r="AM6" s="2"/>
      <c r="AN6" s="2"/>
      <c r="AO6" s="2"/>
      <c r="AP6" s="2"/>
      <c r="AQ6" s="2"/>
      <c r="AR6" s="1"/>
      <c r="AS6" s="2"/>
      <c r="AT6" s="2" t="s">
        <v>22</v>
      </c>
      <c r="AU6" s="2"/>
      <c r="AV6" s="2"/>
      <c r="AW6" s="2"/>
      <c r="AX6" s="3"/>
      <c r="AY6" s="2"/>
      <c r="AZ6" s="2"/>
      <c r="BA6" s="2" t="s">
        <v>23</v>
      </c>
      <c r="BB6" s="2"/>
      <c r="BC6" s="2"/>
      <c r="BD6" s="2"/>
      <c r="BE6" s="3"/>
      <c r="BF6" s="4" t="s">
        <v>26</v>
      </c>
      <c r="BG6" s="1"/>
      <c r="BH6" s="2" t="s">
        <v>25</v>
      </c>
      <c r="BI6" s="2"/>
      <c r="BJ6" s="2"/>
      <c r="BK6" s="2"/>
      <c r="BL6" s="2"/>
      <c r="BM6" s="3"/>
    </row>
    <row r="7" spans="1:65" ht="12.75">
      <c r="A7" s="27" t="s">
        <v>1</v>
      </c>
      <c r="B7" s="4" t="s">
        <v>14</v>
      </c>
      <c r="C7" s="4" t="s">
        <v>16</v>
      </c>
      <c r="D7" s="4" t="s">
        <v>17</v>
      </c>
      <c r="E7" s="4" t="s">
        <v>79</v>
      </c>
      <c r="F7" s="4" t="s">
        <v>14</v>
      </c>
      <c r="G7" s="4" t="s">
        <v>16</v>
      </c>
      <c r="H7" s="4" t="s">
        <v>17</v>
      </c>
      <c r="I7" s="4" t="s">
        <v>14</v>
      </c>
      <c r="J7" s="4" t="s">
        <v>16</v>
      </c>
      <c r="K7" s="4" t="s">
        <v>17</v>
      </c>
      <c r="L7" s="4" t="s">
        <v>79</v>
      </c>
      <c r="M7" s="4" t="s">
        <v>14</v>
      </c>
      <c r="N7" s="4" t="s">
        <v>16</v>
      </c>
      <c r="O7" s="4" t="s">
        <v>17</v>
      </c>
      <c r="P7" s="4" t="s">
        <v>14</v>
      </c>
      <c r="Q7" s="4" t="s">
        <v>16</v>
      </c>
      <c r="R7" s="4" t="s">
        <v>17</v>
      </c>
      <c r="S7" s="4" t="s">
        <v>79</v>
      </c>
      <c r="T7" s="4" t="s">
        <v>14</v>
      </c>
      <c r="U7" s="4" t="s">
        <v>16</v>
      </c>
      <c r="V7" s="4" t="s">
        <v>17</v>
      </c>
      <c r="W7" s="4" t="s">
        <v>14</v>
      </c>
      <c r="X7" s="4" t="s">
        <v>16</v>
      </c>
      <c r="Y7" s="4" t="s">
        <v>17</v>
      </c>
      <c r="Z7" s="4" t="s">
        <v>79</v>
      </c>
      <c r="AA7" s="4" t="s">
        <v>14</v>
      </c>
      <c r="AB7" s="4" t="s">
        <v>16</v>
      </c>
      <c r="AC7" s="4" t="s">
        <v>17</v>
      </c>
      <c r="AD7" s="4" t="s">
        <v>14</v>
      </c>
      <c r="AE7" s="4" t="s">
        <v>16</v>
      </c>
      <c r="AF7" s="4" t="s">
        <v>17</v>
      </c>
      <c r="AG7" s="4" t="s">
        <v>79</v>
      </c>
      <c r="AH7" s="4" t="s">
        <v>14</v>
      </c>
      <c r="AI7" s="4" t="s">
        <v>16</v>
      </c>
      <c r="AJ7" s="4" t="s">
        <v>17</v>
      </c>
      <c r="AK7" s="4" t="s">
        <v>14</v>
      </c>
      <c r="AL7" s="4" t="s">
        <v>16</v>
      </c>
      <c r="AM7" s="4" t="s">
        <v>17</v>
      </c>
      <c r="AN7" s="4" t="s">
        <v>79</v>
      </c>
      <c r="AO7" s="4" t="s">
        <v>14</v>
      </c>
      <c r="AP7" s="4" t="s">
        <v>16</v>
      </c>
      <c r="AQ7" s="4" t="s">
        <v>17</v>
      </c>
      <c r="AR7" s="4" t="s">
        <v>14</v>
      </c>
      <c r="AS7" s="8" t="s">
        <v>16</v>
      </c>
      <c r="AT7" s="8" t="s">
        <v>17</v>
      </c>
      <c r="AU7" s="4" t="s">
        <v>79</v>
      </c>
      <c r="AV7" s="8" t="s">
        <v>14</v>
      </c>
      <c r="AW7" s="8" t="s">
        <v>16</v>
      </c>
      <c r="AX7" s="8" t="s">
        <v>17</v>
      </c>
      <c r="AY7" s="4" t="s">
        <v>14</v>
      </c>
      <c r="AZ7" s="4" t="s">
        <v>16</v>
      </c>
      <c r="BA7" s="4" t="s">
        <v>17</v>
      </c>
      <c r="BB7" s="4" t="s">
        <v>79</v>
      </c>
      <c r="BC7" s="4" t="s">
        <v>14</v>
      </c>
      <c r="BD7" s="4" t="s">
        <v>16</v>
      </c>
      <c r="BE7" s="4" t="s">
        <v>17</v>
      </c>
      <c r="BF7" s="8" t="s">
        <v>27</v>
      </c>
      <c r="BG7" s="8" t="s">
        <v>14</v>
      </c>
      <c r="BH7" s="8" t="s">
        <v>16</v>
      </c>
      <c r="BI7" s="8" t="s">
        <v>17</v>
      </c>
      <c r="BJ7" s="4" t="s">
        <v>79</v>
      </c>
      <c r="BK7" s="8" t="s">
        <v>14</v>
      </c>
      <c r="BL7" s="51" t="s">
        <v>16</v>
      </c>
      <c r="BM7" s="4" t="s">
        <v>17</v>
      </c>
    </row>
    <row r="8" spans="1:65" ht="12.75">
      <c r="A8" s="27"/>
      <c r="B8" s="5" t="s">
        <v>15</v>
      </c>
      <c r="C8" s="5" t="s">
        <v>15</v>
      </c>
      <c r="D8" s="5"/>
      <c r="E8" s="5" t="s">
        <v>78</v>
      </c>
      <c r="F8" s="5" t="s">
        <v>24</v>
      </c>
      <c r="G8" s="5" t="s">
        <v>24</v>
      </c>
      <c r="H8" s="5"/>
      <c r="I8" s="5" t="s">
        <v>15</v>
      </c>
      <c r="J8" s="5" t="s">
        <v>15</v>
      </c>
      <c r="K8" s="5"/>
      <c r="L8" s="5" t="s">
        <v>78</v>
      </c>
      <c r="M8" s="5" t="s">
        <v>24</v>
      </c>
      <c r="N8" s="5" t="s">
        <v>24</v>
      </c>
      <c r="O8" s="5"/>
      <c r="P8" s="5" t="s">
        <v>15</v>
      </c>
      <c r="Q8" s="5" t="s">
        <v>15</v>
      </c>
      <c r="R8" s="5"/>
      <c r="S8" s="5" t="s">
        <v>78</v>
      </c>
      <c r="T8" s="5" t="s">
        <v>24</v>
      </c>
      <c r="U8" s="5" t="s">
        <v>24</v>
      </c>
      <c r="V8" s="5"/>
      <c r="W8" s="5" t="s">
        <v>15</v>
      </c>
      <c r="X8" s="5" t="s">
        <v>15</v>
      </c>
      <c r="Y8" s="5"/>
      <c r="Z8" s="5" t="s">
        <v>78</v>
      </c>
      <c r="AA8" s="5" t="s">
        <v>24</v>
      </c>
      <c r="AB8" s="5" t="s">
        <v>24</v>
      </c>
      <c r="AC8" s="5"/>
      <c r="AD8" s="5" t="s">
        <v>15</v>
      </c>
      <c r="AE8" s="5" t="s">
        <v>15</v>
      </c>
      <c r="AF8" s="5"/>
      <c r="AG8" s="5" t="s">
        <v>78</v>
      </c>
      <c r="AH8" s="5" t="s">
        <v>24</v>
      </c>
      <c r="AI8" s="5" t="s">
        <v>24</v>
      </c>
      <c r="AJ8" s="5"/>
      <c r="AK8" s="5" t="s">
        <v>15</v>
      </c>
      <c r="AL8" s="5" t="s">
        <v>15</v>
      </c>
      <c r="AM8" s="5"/>
      <c r="AN8" s="5" t="s">
        <v>78</v>
      </c>
      <c r="AO8" s="5" t="s">
        <v>24</v>
      </c>
      <c r="AP8" s="5" t="s">
        <v>24</v>
      </c>
      <c r="AQ8" s="5"/>
      <c r="AR8" s="5" t="s">
        <v>15</v>
      </c>
      <c r="AS8" s="5" t="s">
        <v>15</v>
      </c>
      <c r="AT8" s="5"/>
      <c r="AU8" s="5" t="s">
        <v>78</v>
      </c>
      <c r="AV8" s="5" t="s">
        <v>24</v>
      </c>
      <c r="AW8" s="5" t="s">
        <v>24</v>
      </c>
      <c r="AX8" s="5"/>
      <c r="AY8" s="5" t="s">
        <v>15</v>
      </c>
      <c r="AZ8" s="5" t="s">
        <v>15</v>
      </c>
      <c r="BA8" s="5"/>
      <c r="BB8" s="5" t="s">
        <v>78</v>
      </c>
      <c r="BC8" s="5" t="s">
        <v>24</v>
      </c>
      <c r="BD8" s="5" t="s">
        <v>24</v>
      </c>
      <c r="BE8" s="5"/>
      <c r="BF8" s="5"/>
      <c r="BG8" s="5" t="s">
        <v>15</v>
      </c>
      <c r="BH8" s="5" t="s">
        <v>15</v>
      </c>
      <c r="BI8" s="5"/>
      <c r="BJ8" s="5" t="s">
        <v>78</v>
      </c>
      <c r="BK8" s="5" t="s">
        <v>24</v>
      </c>
      <c r="BL8" s="7" t="s">
        <v>24</v>
      </c>
      <c r="BM8" s="5"/>
    </row>
    <row r="9" spans="1:65" ht="18">
      <c r="A9" s="140" t="s">
        <v>89</v>
      </c>
      <c r="B9" s="33">
        <v>53</v>
      </c>
      <c r="C9" s="33">
        <v>69.5</v>
      </c>
      <c r="D9" s="33">
        <v>131.13207547169813</v>
      </c>
      <c r="E9" s="33">
        <v>82.34597156398104</v>
      </c>
      <c r="F9" s="34">
        <v>26</v>
      </c>
      <c r="G9" s="33">
        <v>33.6</v>
      </c>
      <c r="H9" s="33">
        <v>129.23076923076923</v>
      </c>
      <c r="I9" s="34">
        <v>76</v>
      </c>
      <c r="J9" s="34">
        <v>137.9</v>
      </c>
      <c r="K9" s="33">
        <v>181.44736842105266</v>
      </c>
      <c r="L9" s="33">
        <v>254.89833641404806</v>
      </c>
      <c r="M9" s="34">
        <v>28</v>
      </c>
      <c r="N9" s="34">
        <v>60.7</v>
      </c>
      <c r="O9" s="33">
        <f>N9/M9*100</f>
        <v>216.7857142857143</v>
      </c>
      <c r="P9" s="33">
        <f>I9+B9</f>
        <v>129</v>
      </c>
      <c r="Q9" s="33">
        <f>J9+C9</f>
        <v>207.4</v>
      </c>
      <c r="R9" s="33">
        <f>Q9/P9*100</f>
        <v>160.77519379844964</v>
      </c>
      <c r="S9" s="33">
        <v>149.74729241877256</v>
      </c>
      <c r="T9" s="42">
        <v>54</v>
      </c>
      <c r="U9" s="33">
        <v>94.3</v>
      </c>
      <c r="V9" s="33">
        <v>174.62962962962965</v>
      </c>
      <c r="W9" s="33">
        <v>12</v>
      </c>
      <c r="X9" s="33">
        <v>16</v>
      </c>
      <c r="Y9" s="34">
        <v>133.33333333333331</v>
      </c>
      <c r="Z9" s="34">
        <v>98.15950920245399</v>
      </c>
      <c r="AA9" s="34">
        <v>6</v>
      </c>
      <c r="AB9" s="34">
        <v>10</v>
      </c>
      <c r="AC9" s="33">
        <v>166.66666666666669</v>
      </c>
      <c r="AD9" s="33">
        <v>2</v>
      </c>
      <c r="AE9" s="33">
        <v>7.6</v>
      </c>
      <c r="AF9" s="33">
        <v>380</v>
      </c>
      <c r="AG9" s="33">
        <v>143.39622641509433</v>
      </c>
      <c r="AH9" s="35">
        <v>1</v>
      </c>
      <c r="AI9" s="33">
        <v>1</v>
      </c>
      <c r="AJ9" s="33">
        <v>100</v>
      </c>
      <c r="AK9" s="33">
        <v>14</v>
      </c>
      <c r="AL9" s="33">
        <v>23.6</v>
      </c>
      <c r="AM9" s="33">
        <v>168.57142857142858</v>
      </c>
      <c r="AN9" s="33">
        <v>109.25925925925925</v>
      </c>
      <c r="AO9" s="33">
        <v>7</v>
      </c>
      <c r="AP9" s="33">
        <v>11</v>
      </c>
      <c r="AQ9" s="33">
        <v>157.14285714285714</v>
      </c>
      <c r="AR9" s="42">
        <v>28977</v>
      </c>
      <c r="AS9" s="33">
        <v>30252.2</v>
      </c>
      <c r="AT9" s="33">
        <v>104.40073161472891</v>
      </c>
      <c r="AU9" s="33">
        <v>103.38989541853127</v>
      </c>
      <c r="AV9" s="42">
        <v>14828</v>
      </c>
      <c r="AW9" s="33">
        <v>15541.4</v>
      </c>
      <c r="AX9" s="33">
        <v>104.81116806042621</v>
      </c>
      <c r="AY9" s="42">
        <v>606</v>
      </c>
      <c r="AZ9" s="33">
        <v>550.8</v>
      </c>
      <c r="BA9" s="33">
        <f>AZ9/AY9*100</f>
        <v>90.89108910891088</v>
      </c>
      <c r="BB9" s="33">
        <v>179.3</v>
      </c>
      <c r="BC9" s="65">
        <v>264</v>
      </c>
      <c r="BD9" s="69">
        <v>285.6</v>
      </c>
      <c r="BE9" s="83">
        <f>BD9/BC9*100</f>
        <v>108.1818181818182</v>
      </c>
      <c r="BF9" s="37">
        <v>105.1571792693288</v>
      </c>
      <c r="BG9" s="39">
        <v>867.6</v>
      </c>
      <c r="BH9" s="39">
        <v>867.2</v>
      </c>
      <c r="BI9" s="39">
        <v>99.95389580451821</v>
      </c>
      <c r="BJ9" s="33">
        <v>120.07754084741069</v>
      </c>
      <c r="BK9" s="39">
        <v>427.6</v>
      </c>
      <c r="BL9" s="39">
        <v>392.1</v>
      </c>
      <c r="BM9" s="69">
        <f>BL9/BK9*100</f>
        <v>91.6978484565014</v>
      </c>
    </row>
    <row r="10" spans="1:65" ht="18">
      <c r="A10" s="141" t="s">
        <v>90</v>
      </c>
      <c r="B10" s="33">
        <v>50</v>
      </c>
      <c r="C10" s="33">
        <v>94.6</v>
      </c>
      <c r="D10" s="33">
        <v>189.2</v>
      </c>
      <c r="E10" s="33">
        <v>104.99445061043285</v>
      </c>
      <c r="F10" s="34">
        <v>25</v>
      </c>
      <c r="G10" s="33">
        <v>44.8</v>
      </c>
      <c r="H10" s="33">
        <v>179.2</v>
      </c>
      <c r="I10" s="34">
        <v>142</v>
      </c>
      <c r="J10" s="34">
        <v>76.1</v>
      </c>
      <c r="K10" s="33">
        <v>53.59154929577464</v>
      </c>
      <c r="L10" s="33">
        <v>53.78091872791519</v>
      </c>
      <c r="M10" s="34">
        <v>68</v>
      </c>
      <c r="N10" s="34">
        <v>36.7</v>
      </c>
      <c r="O10" s="33">
        <f aca="true" t="shared" si="0" ref="O10:O23">N10/M10*100</f>
        <v>53.97058823529412</v>
      </c>
      <c r="P10" s="33">
        <f aca="true" t="shared" si="1" ref="P10:P23">I10+B10</f>
        <v>192</v>
      </c>
      <c r="Q10" s="33">
        <f aca="true" t="shared" si="2" ref="Q10:Q23">J10+C10</f>
        <v>170.7</v>
      </c>
      <c r="R10" s="33">
        <f aca="true" t="shared" si="3" ref="R10:R23">Q10/P10*100</f>
        <v>88.90625</v>
      </c>
      <c r="S10" s="33">
        <v>73.70466321243524</v>
      </c>
      <c r="T10" s="42">
        <v>93</v>
      </c>
      <c r="U10" s="33">
        <v>81.5</v>
      </c>
      <c r="V10" s="33">
        <v>87.63440860215054</v>
      </c>
      <c r="W10" s="33">
        <v>10</v>
      </c>
      <c r="X10" s="33">
        <v>10</v>
      </c>
      <c r="Y10" s="34">
        <v>100</v>
      </c>
      <c r="Z10" s="34">
        <v>109.8901098901099</v>
      </c>
      <c r="AA10" s="34">
        <v>5</v>
      </c>
      <c r="AB10" s="34">
        <v>5</v>
      </c>
      <c r="AC10" s="33">
        <v>100</v>
      </c>
      <c r="AD10" s="33">
        <v>3</v>
      </c>
      <c r="AE10" s="33">
        <v>5</v>
      </c>
      <c r="AF10" s="33">
        <v>166.66666666666669</v>
      </c>
      <c r="AG10" s="33">
        <v>75.75757575757575</v>
      </c>
      <c r="AH10" s="35">
        <v>3</v>
      </c>
      <c r="AI10" s="33">
        <v>5</v>
      </c>
      <c r="AJ10" s="33">
        <v>166.66666666666669</v>
      </c>
      <c r="AK10" s="33">
        <v>13</v>
      </c>
      <c r="AL10" s="33">
        <v>15</v>
      </c>
      <c r="AM10" s="33">
        <v>115.38461538461537</v>
      </c>
      <c r="AN10" s="33">
        <v>95.54140127388536</v>
      </c>
      <c r="AO10" s="33">
        <v>8</v>
      </c>
      <c r="AP10" s="33">
        <v>10</v>
      </c>
      <c r="AQ10" s="33">
        <v>125</v>
      </c>
      <c r="AR10" s="42">
        <v>3156</v>
      </c>
      <c r="AS10" s="33">
        <v>3214.3</v>
      </c>
      <c r="AT10" s="33">
        <v>101.8472750316857</v>
      </c>
      <c r="AU10" s="33">
        <v>112.09859336161497</v>
      </c>
      <c r="AV10" s="42">
        <v>1681</v>
      </c>
      <c r="AW10" s="33">
        <v>1721</v>
      </c>
      <c r="AX10" s="33">
        <v>102.37953599048186</v>
      </c>
      <c r="AY10" s="42">
        <v>92</v>
      </c>
      <c r="AZ10" s="33">
        <v>141.7</v>
      </c>
      <c r="BA10" s="33">
        <f aca="true" t="shared" si="4" ref="BA10:BA22">AZ10/AY10*100</f>
        <v>154.02173913043478</v>
      </c>
      <c r="BB10" s="33">
        <v>358.7</v>
      </c>
      <c r="BC10" s="65">
        <v>47</v>
      </c>
      <c r="BD10" s="69">
        <v>66</v>
      </c>
      <c r="BE10" s="83">
        <f aca="true" t="shared" si="5" ref="BE10:BE23">BD10/BC10*100</f>
        <v>140.4255319148936</v>
      </c>
      <c r="BF10" s="37">
        <v>99.59563867427251</v>
      </c>
      <c r="BG10" s="39">
        <v>74.2</v>
      </c>
      <c r="BH10" s="39">
        <v>79.4</v>
      </c>
      <c r="BI10" s="39">
        <v>107.0080862533693</v>
      </c>
      <c r="BJ10" s="33">
        <v>94.29928741092637</v>
      </c>
      <c r="BK10" s="33">
        <v>42.8</v>
      </c>
      <c r="BL10" s="33">
        <v>45.3</v>
      </c>
      <c r="BM10" s="69">
        <f aca="true" t="shared" si="6" ref="BM10:BM25">BL10/BK10*100</f>
        <v>105.8411214953271</v>
      </c>
    </row>
    <row r="11" spans="1:65" ht="18">
      <c r="A11" s="141" t="s">
        <v>2</v>
      </c>
      <c r="B11" s="33">
        <v>4</v>
      </c>
      <c r="C11" s="33">
        <v>1.8</v>
      </c>
      <c r="D11" s="33">
        <v>45</v>
      </c>
      <c r="E11" s="33">
        <v>21.176470588235293</v>
      </c>
      <c r="F11" s="34">
        <v>2</v>
      </c>
      <c r="G11" s="33">
        <v>0.8</v>
      </c>
      <c r="H11" s="33">
        <v>40</v>
      </c>
      <c r="I11" s="34">
        <v>454</v>
      </c>
      <c r="J11" s="34">
        <v>530.1</v>
      </c>
      <c r="K11" s="33">
        <v>116.76211453744492</v>
      </c>
      <c r="L11" s="33">
        <v>137.58110563197505</v>
      </c>
      <c r="M11" s="34">
        <v>209</v>
      </c>
      <c r="N11" s="34">
        <v>247.2</v>
      </c>
      <c r="O11" s="33">
        <f t="shared" si="0"/>
        <v>118.2775119617225</v>
      </c>
      <c r="P11" s="33">
        <f t="shared" si="1"/>
        <v>458</v>
      </c>
      <c r="Q11" s="33">
        <f t="shared" si="2"/>
        <v>531.9</v>
      </c>
      <c r="R11" s="33">
        <f t="shared" si="3"/>
        <v>116.1353711790393</v>
      </c>
      <c r="S11" s="33">
        <v>135.06856272219397</v>
      </c>
      <c r="T11" s="42">
        <v>211</v>
      </c>
      <c r="U11" s="33">
        <v>248</v>
      </c>
      <c r="V11" s="33">
        <v>117.53554502369667</v>
      </c>
      <c r="W11" s="33">
        <v>3</v>
      </c>
      <c r="X11" s="33">
        <v>2</v>
      </c>
      <c r="Y11" s="34">
        <v>66.66666666666666</v>
      </c>
      <c r="Z11" s="34">
        <v>66.66666666666666</v>
      </c>
      <c r="AA11" s="34">
        <v>2</v>
      </c>
      <c r="AB11" s="34">
        <v>1</v>
      </c>
      <c r="AC11" s="33">
        <v>50</v>
      </c>
      <c r="AD11" s="33">
        <v>35</v>
      </c>
      <c r="AE11" s="33">
        <v>39</v>
      </c>
      <c r="AF11" s="33">
        <v>111.42857142857143</v>
      </c>
      <c r="AG11" s="33">
        <v>330.50847457627117</v>
      </c>
      <c r="AH11" s="35">
        <v>5</v>
      </c>
      <c r="AI11" s="33">
        <v>8.5</v>
      </c>
      <c r="AJ11" s="33">
        <v>170</v>
      </c>
      <c r="AK11" s="33">
        <v>38</v>
      </c>
      <c r="AL11" s="33">
        <v>41</v>
      </c>
      <c r="AM11" s="33">
        <v>107.89473684210526</v>
      </c>
      <c r="AN11" s="33">
        <v>277.02702702702703</v>
      </c>
      <c r="AO11" s="33">
        <v>7</v>
      </c>
      <c r="AP11" s="33">
        <v>9.5</v>
      </c>
      <c r="AQ11" s="33">
        <v>135.71428571428572</v>
      </c>
      <c r="AR11" s="42">
        <v>2069</v>
      </c>
      <c r="AS11" s="33">
        <v>2108.3</v>
      </c>
      <c r="AT11" s="33">
        <v>101.8994683421943</v>
      </c>
      <c r="AU11" s="33">
        <v>123.04073546506831</v>
      </c>
      <c r="AV11" s="42">
        <v>1057</v>
      </c>
      <c r="AW11" s="33">
        <v>1085.5</v>
      </c>
      <c r="AX11" s="33">
        <v>102.69631031220435</v>
      </c>
      <c r="AY11" s="42">
        <v>55</v>
      </c>
      <c r="AZ11" s="33">
        <v>60.6</v>
      </c>
      <c r="BA11" s="33">
        <f t="shared" si="4"/>
        <v>110.18181818181819</v>
      </c>
      <c r="BB11" s="33">
        <v>275.5</v>
      </c>
      <c r="BC11" s="65">
        <v>28</v>
      </c>
      <c r="BD11" s="69">
        <v>28</v>
      </c>
      <c r="BE11" s="83">
        <f t="shared" si="5"/>
        <v>100</v>
      </c>
      <c r="BF11" s="37">
        <v>109.13445090660281</v>
      </c>
      <c r="BG11" s="39">
        <v>83.4</v>
      </c>
      <c r="BH11" s="39">
        <v>88.1</v>
      </c>
      <c r="BI11" s="39">
        <v>105.63549160671461</v>
      </c>
      <c r="BJ11" s="33">
        <v>88.63179074446678</v>
      </c>
      <c r="BK11" s="33">
        <v>61.8</v>
      </c>
      <c r="BL11" s="33">
        <v>64.8</v>
      </c>
      <c r="BM11" s="69">
        <f t="shared" si="6"/>
        <v>104.85436893203884</v>
      </c>
    </row>
    <row r="12" spans="1:65" ht="18">
      <c r="A12" s="141" t="s">
        <v>3</v>
      </c>
      <c r="B12" s="33">
        <v>28</v>
      </c>
      <c r="C12" s="33">
        <v>28.5</v>
      </c>
      <c r="D12" s="33">
        <v>101.78571428571428</v>
      </c>
      <c r="E12" s="33">
        <v>87.42331288343557</v>
      </c>
      <c r="F12" s="34">
        <v>15</v>
      </c>
      <c r="G12" s="33">
        <v>15.2</v>
      </c>
      <c r="H12" s="33">
        <v>101.33333333333331</v>
      </c>
      <c r="I12" s="34">
        <v>173</v>
      </c>
      <c r="J12" s="34">
        <v>221.8</v>
      </c>
      <c r="K12" s="33">
        <v>128.20809248554914</v>
      </c>
      <c r="L12" s="33">
        <v>130.85545722713866</v>
      </c>
      <c r="M12" s="34">
        <v>83</v>
      </c>
      <c r="N12" s="34">
        <v>107.7</v>
      </c>
      <c r="O12" s="33">
        <f t="shared" si="0"/>
        <v>129.75903614457832</v>
      </c>
      <c r="P12" s="33">
        <f t="shared" si="1"/>
        <v>201</v>
      </c>
      <c r="Q12" s="33">
        <f t="shared" si="2"/>
        <v>250.3</v>
      </c>
      <c r="R12" s="33">
        <f t="shared" si="3"/>
        <v>124.5273631840796</v>
      </c>
      <c r="S12" s="33">
        <v>123.84957941613064</v>
      </c>
      <c r="T12" s="42">
        <v>98</v>
      </c>
      <c r="U12" s="33">
        <v>122.9</v>
      </c>
      <c r="V12" s="33">
        <v>125.40816326530613</v>
      </c>
      <c r="W12" s="33">
        <v>8</v>
      </c>
      <c r="X12" s="33">
        <v>14.4</v>
      </c>
      <c r="Y12" s="34">
        <v>180</v>
      </c>
      <c r="Z12" s="34">
        <v>240</v>
      </c>
      <c r="AA12" s="34">
        <v>4</v>
      </c>
      <c r="AB12" s="34">
        <v>10</v>
      </c>
      <c r="AC12" s="33">
        <v>250</v>
      </c>
      <c r="AD12" s="33">
        <v>2</v>
      </c>
      <c r="AE12" s="33">
        <v>0</v>
      </c>
      <c r="AF12" s="33">
        <v>0</v>
      </c>
      <c r="AG12" s="33">
        <v>0</v>
      </c>
      <c r="AH12" s="35">
        <v>2</v>
      </c>
      <c r="AI12" s="33"/>
      <c r="AJ12" s="33">
        <v>0</v>
      </c>
      <c r="AK12" s="33">
        <v>10</v>
      </c>
      <c r="AL12" s="33">
        <v>14.4</v>
      </c>
      <c r="AM12" s="33">
        <v>144</v>
      </c>
      <c r="AN12" s="33">
        <v>116.12903225806453</v>
      </c>
      <c r="AO12" s="33">
        <v>6</v>
      </c>
      <c r="AP12" s="33">
        <v>10</v>
      </c>
      <c r="AQ12" s="33">
        <v>166.66666666666669</v>
      </c>
      <c r="AR12" s="42">
        <v>16869</v>
      </c>
      <c r="AS12" s="33">
        <v>17860.4</v>
      </c>
      <c r="AT12" s="33">
        <v>105.87705258165867</v>
      </c>
      <c r="AU12" s="33">
        <v>117.60961748873846</v>
      </c>
      <c r="AV12" s="42">
        <v>8610</v>
      </c>
      <c r="AW12" s="33">
        <v>9493.2</v>
      </c>
      <c r="AX12" s="33">
        <v>110.25783972125436</v>
      </c>
      <c r="AY12" s="42">
        <v>274</v>
      </c>
      <c r="AZ12" s="33">
        <v>323.7</v>
      </c>
      <c r="BA12" s="33">
        <f t="shared" si="4"/>
        <v>118.13868613138685</v>
      </c>
      <c r="BB12" s="33">
        <v>303.4</v>
      </c>
      <c r="BC12" s="65">
        <v>144</v>
      </c>
      <c r="BD12" s="69">
        <v>181.9</v>
      </c>
      <c r="BE12" s="83">
        <f t="shared" si="5"/>
        <v>126.31944444444446</v>
      </c>
      <c r="BF12" s="37">
        <v>105.74098798397864</v>
      </c>
      <c r="BG12" s="39">
        <v>360</v>
      </c>
      <c r="BH12" s="39">
        <v>378.4</v>
      </c>
      <c r="BI12" s="39">
        <v>105.11111111111111</v>
      </c>
      <c r="BJ12" s="33">
        <v>146.72353625436216</v>
      </c>
      <c r="BK12" s="33">
        <v>126.7</v>
      </c>
      <c r="BL12" s="33">
        <v>129</v>
      </c>
      <c r="BM12" s="69">
        <f t="shared" si="6"/>
        <v>101.81531176006314</v>
      </c>
    </row>
    <row r="13" spans="1:65" ht="18">
      <c r="A13" s="141" t="s">
        <v>4</v>
      </c>
      <c r="B13" s="33">
        <v>5</v>
      </c>
      <c r="C13" s="33">
        <v>2</v>
      </c>
      <c r="D13" s="33">
        <v>40</v>
      </c>
      <c r="E13" s="33">
        <v>29.850746268656714</v>
      </c>
      <c r="F13" s="34">
        <v>3</v>
      </c>
      <c r="G13" s="33">
        <v>1</v>
      </c>
      <c r="H13" s="33">
        <v>33.33333333333333</v>
      </c>
      <c r="I13" s="34">
        <v>829</v>
      </c>
      <c r="J13" s="34">
        <v>928.1</v>
      </c>
      <c r="K13" s="33">
        <v>111.95416164053076</v>
      </c>
      <c r="L13" s="33">
        <v>128.33241150442478</v>
      </c>
      <c r="M13" s="34">
        <v>379</v>
      </c>
      <c r="N13" s="34">
        <v>445.3</v>
      </c>
      <c r="O13" s="33">
        <f t="shared" si="0"/>
        <v>117.4934036939314</v>
      </c>
      <c r="P13" s="33">
        <f t="shared" si="1"/>
        <v>834</v>
      </c>
      <c r="Q13" s="33">
        <f t="shared" si="2"/>
        <v>930.1</v>
      </c>
      <c r="R13" s="33">
        <f t="shared" si="3"/>
        <v>111.52278177458035</v>
      </c>
      <c r="S13" s="33">
        <v>127.42841485134949</v>
      </c>
      <c r="T13" s="42">
        <v>382</v>
      </c>
      <c r="U13" s="33">
        <v>446.3</v>
      </c>
      <c r="V13" s="33">
        <v>116.8324607329843</v>
      </c>
      <c r="W13" s="33">
        <v>2</v>
      </c>
      <c r="X13" s="33">
        <v>2</v>
      </c>
      <c r="Y13" s="34">
        <v>100</v>
      </c>
      <c r="Z13" s="34">
        <v>100</v>
      </c>
      <c r="AA13" s="34">
        <v>1</v>
      </c>
      <c r="AB13" s="34">
        <v>1</v>
      </c>
      <c r="AC13" s="33">
        <v>100</v>
      </c>
      <c r="AD13" s="33">
        <v>30</v>
      </c>
      <c r="AE13" s="33">
        <v>28.3</v>
      </c>
      <c r="AF13" s="33">
        <v>94.33333333333334</v>
      </c>
      <c r="AG13" s="33">
        <v>105.59701492537314</v>
      </c>
      <c r="AH13" s="35">
        <v>15</v>
      </c>
      <c r="AI13" s="33">
        <v>20</v>
      </c>
      <c r="AJ13" s="33">
        <v>133.33333333333331</v>
      </c>
      <c r="AK13" s="33">
        <v>32</v>
      </c>
      <c r="AL13" s="33">
        <v>30.3</v>
      </c>
      <c r="AM13" s="33">
        <v>94.6875</v>
      </c>
      <c r="AN13" s="33">
        <v>105.20833333333333</v>
      </c>
      <c r="AO13" s="33">
        <v>16</v>
      </c>
      <c r="AP13" s="33">
        <v>21</v>
      </c>
      <c r="AQ13" s="33">
        <v>131.25</v>
      </c>
      <c r="AR13" s="42">
        <v>1495</v>
      </c>
      <c r="AS13" s="33">
        <v>1717.9</v>
      </c>
      <c r="AT13" s="33">
        <v>114.90969899665554</v>
      </c>
      <c r="AU13" s="33">
        <v>115.37167186574577</v>
      </c>
      <c r="AV13" s="42">
        <v>764</v>
      </c>
      <c r="AW13" s="33">
        <v>976.8</v>
      </c>
      <c r="AX13" s="33">
        <v>127.85340314136124</v>
      </c>
      <c r="AY13" s="42">
        <v>26</v>
      </c>
      <c r="AZ13" s="33">
        <v>62.1</v>
      </c>
      <c r="BA13" s="33">
        <f t="shared" si="4"/>
        <v>238.84615384615384</v>
      </c>
      <c r="BB13" s="33">
        <v>126.7</v>
      </c>
      <c r="BC13" s="65">
        <v>12</v>
      </c>
      <c r="BD13" s="69">
        <v>39.5</v>
      </c>
      <c r="BE13" s="83">
        <f t="shared" si="5"/>
        <v>329.16666666666663</v>
      </c>
      <c r="BF13" s="37">
        <v>103.4605760528137</v>
      </c>
      <c r="BG13" s="39">
        <v>75</v>
      </c>
      <c r="BH13" s="39">
        <v>78.1</v>
      </c>
      <c r="BI13" s="39">
        <v>104.13333333333333</v>
      </c>
      <c r="BJ13" s="33">
        <v>74.52290076335878</v>
      </c>
      <c r="BK13" s="33">
        <v>34.7</v>
      </c>
      <c r="BL13" s="33">
        <v>36.7</v>
      </c>
      <c r="BM13" s="69">
        <f t="shared" si="6"/>
        <v>105.7636887608069</v>
      </c>
    </row>
    <row r="14" spans="1:65" ht="18">
      <c r="A14" s="141" t="s">
        <v>5</v>
      </c>
      <c r="B14" s="33">
        <v>15</v>
      </c>
      <c r="C14" s="33">
        <v>17.1</v>
      </c>
      <c r="D14" s="33">
        <v>114</v>
      </c>
      <c r="E14" s="33">
        <v>131.53846153846155</v>
      </c>
      <c r="F14" s="34">
        <v>7</v>
      </c>
      <c r="G14" s="33">
        <v>9.7</v>
      </c>
      <c r="H14" s="33">
        <v>138.57142857142856</v>
      </c>
      <c r="I14" s="34">
        <v>45</v>
      </c>
      <c r="J14" s="34">
        <v>23.7</v>
      </c>
      <c r="K14" s="33">
        <v>52.666666666666664</v>
      </c>
      <c r="L14" s="33">
        <v>42.93478260869565</v>
      </c>
      <c r="M14" s="34">
        <v>22</v>
      </c>
      <c r="N14" s="34">
        <v>7.7</v>
      </c>
      <c r="O14" s="33">
        <f t="shared" si="0"/>
        <v>35</v>
      </c>
      <c r="P14" s="33">
        <f t="shared" si="1"/>
        <v>60</v>
      </c>
      <c r="Q14" s="33">
        <f t="shared" si="2"/>
        <v>40.8</v>
      </c>
      <c r="R14" s="33">
        <f t="shared" si="3"/>
        <v>68</v>
      </c>
      <c r="S14" s="33">
        <v>59.824046920821104</v>
      </c>
      <c r="T14" s="42">
        <v>29</v>
      </c>
      <c r="U14" s="33">
        <v>17.4</v>
      </c>
      <c r="V14" s="33">
        <v>60</v>
      </c>
      <c r="W14" s="33">
        <v>4</v>
      </c>
      <c r="X14" s="33">
        <v>4.6</v>
      </c>
      <c r="Y14" s="34">
        <v>115</v>
      </c>
      <c r="Z14" s="34">
        <v>93.87755102040815</v>
      </c>
      <c r="AA14" s="34">
        <v>3</v>
      </c>
      <c r="AB14" s="34">
        <v>3</v>
      </c>
      <c r="AC14" s="33">
        <v>100</v>
      </c>
      <c r="AD14" s="33">
        <v>760</v>
      </c>
      <c r="AE14" s="33">
        <v>638.7</v>
      </c>
      <c r="AF14" s="33">
        <v>84.03947368421053</v>
      </c>
      <c r="AG14" s="33">
        <v>115.26800216567408</v>
      </c>
      <c r="AH14" s="35">
        <v>335</v>
      </c>
      <c r="AI14" s="33">
        <v>182.5</v>
      </c>
      <c r="AJ14" s="33">
        <v>54.47761194029851</v>
      </c>
      <c r="AK14" s="33">
        <v>764</v>
      </c>
      <c r="AL14" s="33">
        <v>643.3</v>
      </c>
      <c r="AM14" s="33">
        <v>84.20157068062827</v>
      </c>
      <c r="AN14" s="33">
        <v>115.08050089445439</v>
      </c>
      <c r="AO14" s="33">
        <v>338</v>
      </c>
      <c r="AP14" s="33">
        <v>185.5</v>
      </c>
      <c r="AQ14" s="33">
        <v>54.88165680473372</v>
      </c>
      <c r="AR14" s="42">
        <v>2688</v>
      </c>
      <c r="AS14" s="33">
        <v>2715.2</v>
      </c>
      <c r="AT14" s="33">
        <v>101.01190476190476</v>
      </c>
      <c r="AU14" s="33">
        <v>110.95956064264058</v>
      </c>
      <c r="AV14" s="42">
        <v>1375</v>
      </c>
      <c r="AW14" s="33">
        <v>1399.1</v>
      </c>
      <c r="AX14" s="33">
        <v>101.75272727272726</v>
      </c>
      <c r="AY14" s="42">
        <v>95</v>
      </c>
      <c r="AZ14" s="33">
        <v>63.5</v>
      </c>
      <c r="BA14" s="33">
        <f t="shared" si="4"/>
        <v>66.84210526315789</v>
      </c>
      <c r="BB14" s="33">
        <v>192.4</v>
      </c>
      <c r="BC14" s="65">
        <v>53</v>
      </c>
      <c r="BD14" s="69">
        <v>32.5</v>
      </c>
      <c r="BE14" s="83">
        <f t="shared" si="5"/>
        <v>61.32075471698113</v>
      </c>
      <c r="BF14" s="37">
        <v>103.78655167767148</v>
      </c>
      <c r="BG14" s="39">
        <v>159.3</v>
      </c>
      <c r="BH14" s="39">
        <v>162.8</v>
      </c>
      <c r="BI14" s="39">
        <v>102.19711236660389</v>
      </c>
      <c r="BJ14" s="33">
        <v>106.54450261780104</v>
      </c>
      <c r="BK14" s="33">
        <v>73.5</v>
      </c>
      <c r="BL14" s="33">
        <v>73.2</v>
      </c>
      <c r="BM14" s="69">
        <f t="shared" si="6"/>
        <v>99.59183673469389</v>
      </c>
    </row>
    <row r="15" spans="1:65" ht="18">
      <c r="A15" s="141" t="s">
        <v>6</v>
      </c>
      <c r="B15" s="33">
        <v>13</v>
      </c>
      <c r="C15" s="33">
        <v>15.7</v>
      </c>
      <c r="D15" s="33">
        <v>120.76923076923076</v>
      </c>
      <c r="E15" s="33">
        <v>76.21359223300969</v>
      </c>
      <c r="F15" s="34">
        <v>7</v>
      </c>
      <c r="G15" s="33">
        <v>7.2</v>
      </c>
      <c r="H15" s="33">
        <v>102.85714285714288</v>
      </c>
      <c r="I15" s="34">
        <v>0</v>
      </c>
      <c r="J15" s="34">
        <v>0</v>
      </c>
      <c r="K15" s="33"/>
      <c r="L15" s="33"/>
      <c r="M15" s="34"/>
      <c r="N15" s="34"/>
      <c r="O15" s="33"/>
      <c r="P15" s="33">
        <f t="shared" si="1"/>
        <v>13</v>
      </c>
      <c r="Q15" s="33">
        <f t="shared" si="2"/>
        <v>15.7</v>
      </c>
      <c r="R15" s="33">
        <f t="shared" si="3"/>
        <v>120.76923076923076</v>
      </c>
      <c r="S15" s="33">
        <v>76.21359223300969</v>
      </c>
      <c r="T15" s="42">
        <v>7</v>
      </c>
      <c r="U15" s="33">
        <v>7.2</v>
      </c>
      <c r="V15" s="33">
        <v>102.85714285714288</v>
      </c>
      <c r="W15" s="33">
        <v>5</v>
      </c>
      <c r="X15" s="33">
        <v>5.4</v>
      </c>
      <c r="Y15" s="34">
        <v>108</v>
      </c>
      <c r="Z15" s="34">
        <v>101.88679245283019</v>
      </c>
      <c r="AA15" s="34">
        <v>3</v>
      </c>
      <c r="AB15" s="34">
        <v>3.4</v>
      </c>
      <c r="AC15" s="33">
        <v>113.33333333333333</v>
      </c>
      <c r="AD15" s="33"/>
      <c r="AE15" s="33"/>
      <c r="AF15" s="33"/>
      <c r="AG15" s="33"/>
      <c r="AH15" s="35"/>
      <c r="AI15" s="33"/>
      <c r="AJ15" s="33"/>
      <c r="AK15" s="33">
        <v>5</v>
      </c>
      <c r="AL15" s="33">
        <v>5.4</v>
      </c>
      <c r="AM15" s="33">
        <v>108</v>
      </c>
      <c r="AN15" s="33">
        <v>101.88679245283019</v>
      </c>
      <c r="AO15" s="33">
        <v>3</v>
      </c>
      <c r="AP15" s="33">
        <v>3.4</v>
      </c>
      <c r="AQ15" s="33">
        <v>113.33333333333333</v>
      </c>
      <c r="AR15" s="42">
        <v>1248</v>
      </c>
      <c r="AS15" s="33">
        <v>1265.7</v>
      </c>
      <c r="AT15" s="33">
        <v>101.41826923076924</v>
      </c>
      <c r="AU15" s="33">
        <v>110.22788109963967</v>
      </c>
      <c r="AV15" s="42">
        <v>638</v>
      </c>
      <c r="AW15" s="33">
        <v>653.7</v>
      </c>
      <c r="AX15" s="33">
        <v>102.46081504702195</v>
      </c>
      <c r="AY15" s="42">
        <v>24</v>
      </c>
      <c r="AZ15" s="33">
        <v>13.7</v>
      </c>
      <c r="BA15" s="33">
        <f t="shared" si="4"/>
        <v>57.08333333333333</v>
      </c>
      <c r="BB15" s="33">
        <v>193</v>
      </c>
      <c r="BC15" s="65">
        <v>10</v>
      </c>
      <c r="BD15" s="69">
        <v>7.7</v>
      </c>
      <c r="BE15" s="83">
        <f t="shared" si="5"/>
        <v>77</v>
      </c>
      <c r="BF15" s="37">
        <v>100</v>
      </c>
      <c r="BG15" s="39">
        <v>42.6</v>
      </c>
      <c r="BH15" s="39">
        <v>43.6</v>
      </c>
      <c r="BI15" s="39">
        <v>102.34741784037557</v>
      </c>
      <c r="BJ15" s="33">
        <v>96.88888888888889</v>
      </c>
      <c r="BK15" s="33">
        <v>30.2</v>
      </c>
      <c r="BL15" s="33">
        <v>30.9</v>
      </c>
      <c r="BM15" s="69">
        <f t="shared" si="6"/>
        <v>102.31788079470199</v>
      </c>
    </row>
    <row r="16" spans="1:65" ht="18">
      <c r="A16" s="141" t="s">
        <v>7</v>
      </c>
      <c r="B16" s="33">
        <v>40</v>
      </c>
      <c r="C16" s="33">
        <v>49.2</v>
      </c>
      <c r="D16" s="33">
        <v>123</v>
      </c>
      <c r="E16" s="33">
        <v>114.15313225058006</v>
      </c>
      <c r="F16" s="34">
        <v>20</v>
      </c>
      <c r="G16" s="33">
        <v>23</v>
      </c>
      <c r="H16" s="33">
        <v>115</v>
      </c>
      <c r="I16" s="34">
        <v>442</v>
      </c>
      <c r="J16" s="34">
        <v>526.5</v>
      </c>
      <c r="K16" s="33">
        <v>119.11764705882352</v>
      </c>
      <c r="L16" s="33">
        <v>120.50812542916</v>
      </c>
      <c r="M16" s="34">
        <v>219</v>
      </c>
      <c r="N16" s="34">
        <v>258.2</v>
      </c>
      <c r="O16" s="33">
        <f t="shared" si="0"/>
        <v>117.89954337899542</v>
      </c>
      <c r="P16" s="33">
        <f t="shared" si="1"/>
        <v>482</v>
      </c>
      <c r="Q16" s="33">
        <f t="shared" si="2"/>
        <v>575.7</v>
      </c>
      <c r="R16" s="33">
        <f t="shared" si="3"/>
        <v>119.43983402489629</v>
      </c>
      <c r="S16" s="33">
        <v>119.9375</v>
      </c>
      <c r="T16" s="42">
        <v>239</v>
      </c>
      <c r="U16" s="33">
        <v>281.2</v>
      </c>
      <c r="V16" s="33">
        <v>117.65690376569037</v>
      </c>
      <c r="W16" s="33">
        <v>10</v>
      </c>
      <c r="X16" s="33">
        <v>10.1</v>
      </c>
      <c r="Y16" s="34">
        <v>101</v>
      </c>
      <c r="Z16" s="34">
        <v>252.5</v>
      </c>
      <c r="AA16" s="34">
        <v>5</v>
      </c>
      <c r="AB16" s="34">
        <v>5</v>
      </c>
      <c r="AC16" s="33">
        <v>100</v>
      </c>
      <c r="AD16" s="33">
        <v>20</v>
      </c>
      <c r="AE16" s="33">
        <v>35</v>
      </c>
      <c r="AF16" s="33">
        <v>175</v>
      </c>
      <c r="AG16" s="33">
        <v>102.3391812865497</v>
      </c>
      <c r="AH16" s="35">
        <v>11</v>
      </c>
      <c r="AI16" s="33">
        <v>12.2</v>
      </c>
      <c r="AJ16" s="33">
        <v>110.9090909090909</v>
      </c>
      <c r="AK16" s="33">
        <v>30</v>
      </c>
      <c r="AL16" s="33">
        <v>45.1</v>
      </c>
      <c r="AM16" s="33">
        <v>150.33333333333331</v>
      </c>
      <c r="AN16" s="33">
        <v>118.06282722513086</v>
      </c>
      <c r="AO16" s="33">
        <v>16</v>
      </c>
      <c r="AP16" s="33">
        <v>17.2</v>
      </c>
      <c r="AQ16" s="33">
        <v>107.5</v>
      </c>
      <c r="AR16" s="42">
        <v>4345</v>
      </c>
      <c r="AS16" s="33">
        <v>4432.4</v>
      </c>
      <c r="AT16" s="33">
        <v>102.01150747986189</v>
      </c>
      <c r="AU16" s="33">
        <v>103.14322101302466</v>
      </c>
      <c r="AV16" s="42">
        <v>2274</v>
      </c>
      <c r="AW16" s="33">
        <v>2337.7</v>
      </c>
      <c r="AX16" s="33">
        <v>102.80123131046612</v>
      </c>
      <c r="AY16" s="42">
        <v>136</v>
      </c>
      <c r="AZ16" s="33">
        <v>244.7</v>
      </c>
      <c r="BA16" s="33">
        <f t="shared" si="4"/>
        <v>179.92647058823528</v>
      </c>
      <c r="BB16" s="33">
        <v>409.2</v>
      </c>
      <c r="BC16" s="65">
        <v>66</v>
      </c>
      <c r="BD16" s="69">
        <v>108.5</v>
      </c>
      <c r="BE16" s="83">
        <f t="shared" si="5"/>
        <v>164.3939393939394</v>
      </c>
      <c r="BF16" s="37">
        <v>102.73446952673974</v>
      </c>
      <c r="BG16" s="39">
        <v>223</v>
      </c>
      <c r="BH16" s="39">
        <v>239.3</v>
      </c>
      <c r="BI16" s="39">
        <v>107.30941704035874</v>
      </c>
      <c r="BJ16" s="33">
        <v>89.22445935868754</v>
      </c>
      <c r="BK16" s="33">
        <v>138.5</v>
      </c>
      <c r="BL16" s="33">
        <v>149.2</v>
      </c>
      <c r="BM16" s="69">
        <f t="shared" si="6"/>
        <v>107.72563176895306</v>
      </c>
    </row>
    <row r="17" spans="1:65" ht="18">
      <c r="A17" s="141" t="s">
        <v>8</v>
      </c>
      <c r="B17" s="33">
        <v>33</v>
      </c>
      <c r="C17" s="33">
        <v>59.2</v>
      </c>
      <c r="D17" s="33">
        <v>179.3939393939394</v>
      </c>
      <c r="E17" s="33">
        <v>97.04918032786885</v>
      </c>
      <c r="F17" s="34">
        <v>18</v>
      </c>
      <c r="G17" s="33">
        <v>29.4</v>
      </c>
      <c r="H17" s="33">
        <v>163.33333333333334</v>
      </c>
      <c r="I17" s="34">
        <v>0</v>
      </c>
      <c r="J17" s="34">
        <v>0</v>
      </c>
      <c r="K17" s="33"/>
      <c r="L17" s="33"/>
      <c r="M17" s="34"/>
      <c r="N17" s="34"/>
      <c r="O17" s="33"/>
      <c r="P17" s="33">
        <f t="shared" si="1"/>
        <v>33</v>
      </c>
      <c r="Q17" s="33">
        <f t="shared" si="2"/>
        <v>59.2</v>
      </c>
      <c r="R17" s="33">
        <f t="shared" si="3"/>
        <v>179.3939393939394</v>
      </c>
      <c r="S17" s="33">
        <v>97.04918032786885</v>
      </c>
      <c r="T17" s="42">
        <v>18</v>
      </c>
      <c r="U17" s="33">
        <v>29.4</v>
      </c>
      <c r="V17" s="33">
        <v>163.33333333333334</v>
      </c>
      <c r="W17" s="33">
        <v>7</v>
      </c>
      <c r="X17" s="33">
        <v>7</v>
      </c>
      <c r="Y17" s="34">
        <v>100</v>
      </c>
      <c r="Z17" s="34">
        <v>116.66666666666667</v>
      </c>
      <c r="AA17" s="34">
        <v>3</v>
      </c>
      <c r="AB17" s="34">
        <v>3</v>
      </c>
      <c r="AC17" s="33">
        <v>100</v>
      </c>
      <c r="AD17" s="33"/>
      <c r="AE17" s="33"/>
      <c r="AF17" s="33"/>
      <c r="AG17" s="33"/>
      <c r="AH17" s="35"/>
      <c r="AI17" s="33"/>
      <c r="AJ17" s="33"/>
      <c r="AK17" s="33">
        <v>7</v>
      </c>
      <c r="AL17" s="33">
        <v>7</v>
      </c>
      <c r="AM17" s="33">
        <v>100</v>
      </c>
      <c r="AN17" s="33">
        <v>116.66666666666667</v>
      </c>
      <c r="AO17" s="33">
        <v>3</v>
      </c>
      <c r="AP17" s="33">
        <v>3</v>
      </c>
      <c r="AQ17" s="33">
        <v>100</v>
      </c>
      <c r="AR17" s="42">
        <v>1571</v>
      </c>
      <c r="AS17" s="33">
        <v>1589</v>
      </c>
      <c r="AT17" s="33">
        <v>101.14576702737111</v>
      </c>
      <c r="AU17" s="33">
        <v>119.1168691810866</v>
      </c>
      <c r="AV17" s="42">
        <v>803</v>
      </c>
      <c r="AW17" s="33">
        <v>819.7</v>
      </c>
      <c r="AX17" s="33">
        <v>102.07970112079701</v>
      </c>
      <c r="AY17" s="42">
        <v>46</v>
      </c>
      <c r="AZ17" s="33">
        <v>41</v>
      </c>
      <c r="BA17" s="33">
        <f t="shared" si="4"/>
        <v>89.13043478260869</v>
      </c>
      <c r="BB17" s="33">
        <v>241.2</v>
      </c>
      <c r="BC17" s="65">
        <v>21</v>
      </c>
      <c r="BD17" s="69">
        <v>19</v>
      </c>
      <c r="BE17" s="83">
        <f t="shared" si="5"/>
        <v>90.47619047619048</v>
      </c>
      <c r="BF17" s="37">
        <v>100.5582693649686</v>
      </c>
      <c r="BG17" s="39">
        <v>60.7</v>
      </c>
      <c r="BH17" s="39">
        <v>67.5</v>
      </c>
      <c r="BI17" s="39">
        <v>111.20263591433277</v>
      </c>
      <c r="BJ17" s="33">
        <v>160.71428571428572</v>
      </c>
      <c r="BK17" s="33">
        <v>23</v>
      </c>
      <c r="BL17" s="33">
        <v>24.1</v>
      </c>
      <c r="BM17" s="69">
        <f t="shared" si="6"/>
        <v>104.78260869565219</v>
      </c>
    </row>
    <row r="18" spans="1:65" ht="18">
      <c r="A18" s="141" t="s">
        <v>9</v>
      </c>
      <c r="B18" s="33">
        <v>10</v>
      </c>
      <c r="C18" s="33">
        <v>10.6</v>
      </c>
      <c r="D18" s="33">
        <v>106</v>
      </c>
      <c r="E18" s="33">
        <v>112.7659574468085</v>
      </c>
      <c r="F18" s="34">
        <v>5</v>
      </c>
      <c r="G18" s="33">
        <v>5.5</v>
      </c>
      <c r="H18" s="33">
        <v>110</v>
      </c>
      <c r="I18" s="34">
        <v>131</v>
      </c>
      <c r="J18" s="34">
        <v>114</v>
      </c>
      <c r="K18" s="33">
        <v>87.02290076335878</v>
      </c>
      <c r="L18" s="33">
        <v>88.30364058869094</v>
      </c>
      <c r="M18" s="34">
        <v>66</v>
      </c>
      <c r="N18" s="34">
        <v>53.7</v>
      </c>
      <c r="O18" s="33">
        <f t="shared" si="0"/>
        <v>81.36363636363637</v>
      </c>
      <c r="P18" s="33">
        <f t="shared" si="1"/>
        <v>141</v>
      </c>
      <c r="Q18" s="33">
        <f t="shared" si="2"/>
        <v>124.6</v>
      </c>
      <c r="R18" s="33">
        <f t="shared" si="3"/>
        <v>88.36879432624113</v>
      </c>
      <c r="S18" s="33">
        <v>89.9638989169675</v>
      </c>
      <c r="T18" s="42">
        <v>71</v>
      </c>
      <c r="U18" s="33">
        <v>59.2</v>
      </c>
      <c r="V18" s="33">
        <v>83.38028169014085</v>
      </c>
      <c r="W18" s="33">
        <v>2</v>
      </c>
      <c r="X18" s="33">
        <v>4.4</v>
      </c>
      <c r="Y18" s="34">
        <v>220</v>
      </c>
      <c r="Z18" s="34">
        <v>209.52380952380955</v>
      </c>
      <c r="AA18" s="34">
        <v>1</v>
      </c>
      <c r="AB18" s="34">
        <v>3.4</v>
      </c>
      <c r="AC18" s="33">
        <v>340</v>
      </c>
      <c r="AD18" s="33">
        <v>4</v>
      </c>
      <c r="AE18" s="33">
        <v>6.4</v>
      </c>
      <c r="AF18" s="33">
        <v>160</v>
      </c>
      <c r="AG18" s="33">
        <v>46.043165467625904</v>
      </c>
      <c r="AH18" s="35">
        <v>2</v>
      </c>
      <c r="AI18" s="33">
        <v>3.5</v>
      </c>
      <c r="AJ18" s="33">
        <v>175</v>
      </c>
      <c r="AK18" s="33">
        <v>6</v>
      </c>
      <c r="AL18" s="33">
        <v>10.8</v>
      </c>
      <c r="AM18" s="33">
        <v>180</v>
      </c>
      <c r="AN18" s="33">
        <v>67.5</v>
      </c>
      <c r="AO18" s="33">
        <v>3</v>
      </c>
      <c r="AP18" s="33">
        <v>6.9</v>
      </c>
      <c r="AQ18" s="33">
        <v>230</v>
      </c>
      <c r="AR18" s="42">
        <v>1633</v>
      </c>
      <c r="AS18" s="33">
        <v>1660.2</v>
      </c>
      <c r="AT18" s="33">
        <v>101.6656460502143</v>
      </c>
      <c r="AU18" s="33">
        <v>122.17877204991251</v>
      </c>
      <c r="AV18" s="42">
        <v>835</v>
      </c>
      <c r="AW18" s="33">
        <v>855.4</v>
      </c>
      <c r="AX18" s="33">
        <v>102.44311377245509</v>
      </c>
      <c r="AY18" s="42">
        <v>20</v>
      </c>
      <c r="AZ18" s="33">
        <v>44.7</v>
      </c>
      <c r="BA18" s="33">
        <f t="shared" si="4"/>
        <v>223.50000000000003</v>
      </c>
      <c r="BB18" s="33">
        <v>336.1</v>
      </c>
      <c r="BC18" s="65">
        <v>10</v>
      </c>
      <c r="BD18" s="69">
        <v>13.9</v>
      </c>
      <c r="BE18" s="83">
        <f t="shared" si="5"/>
        <v>139</v>
      </c>
      <c r="BF18" s="37">
        <v>102.72349272349273</v>
      </c>
      <c r="BG18" s="39">
        <v>49.6</v>
      </c>
      <c r="BH18" s="39">
        <v>53.2</v>
      </c>
      <c r="BI18" s="39">
        <v>107.25806451612902</v>
      </c>
      <c r="BJ18" s="33">
        <v>53.73737373737374</v>
      </c>
      <c r="BK18" s="33">
        <v>26.3</v>
      </c>
      <c r="BL18" s="33">
        <v>28.1</v>
      </c>
      <c r="BM18" s="69">
        <f t="shared" si="6"/>
        <v>106.84410646387832</v>
      </c>
    </row>
    <row r="19" spans="1:65" ht="18">
      <c r="A19" s="141" t="s">
        <v>10</v>
      </c>
      <c r="B19" s="33">
        <v>15</v>
      </c>
      <c r="C19" s="33">
        <v>21.8</v>
      </c>
      <c r="D19" s="33">
        <v>145.33333333333334</v>
      </c>
      <c r="E19" s="33">
        <v>81.95488721804512</v>
      </c>
      <c r="F19" s="34">
        <v>8</v>
      </c>
      <c r="G19" s="33">
        <v>10.8</v>
      </c>
      <c r="H19" s="33">
        <v>135</v>
      </c>
      <c r="I19" s="34">
        <v>2</v>
      </c>
      <c r="J19" s="34">
        <v>3.7</v>
      </c>
      <c r="K19" s="33"/>
      <c r="L19" s="33">
        <v>119.35483870967742</v>
      </c>
      <c r="M19" s="40">
        <v>1</v>
      </c>
      <c r="N19" s="40">
        <v>1.9</v>
      </c>
      <c r="O19" s="33"/>
      <c r="P19" s="33">
        <f t="shared" si="1"/>
        <v>17</v>
      </c>
      <c r="Q19" s="33">
        <f t="shared" si="2"/>
        <v>25.5</v>
      </c>
      <c r="R19" s="33">
        <f t="shared" si="3"/>
        <v>150</v>
      </c>
      <c r="S19" s="33">
        <v>85.85858585858584</v>
      </c>
      <c r="T19" s="42">
        <v>9</v>
      </c>
      <c r="U19" s="33">
        <v>12.7</v>
      </c>
      <c r="V19" s="33">
        <v>141.11111111111111</v>
      </c>
      <c r="W19" s="33">
        <v>2</v>
      </c>
      <c r="X19" s="33">
        <v>2</v>
      </c>
      <c r="Y19" s="34">
        <v>100</v>
      </c>
      <c r="Z19" s="34">
        <v>200</v>
      </c>
      <c r="AA19" s="34">
        <v>1</v>
      </c>
      <c r="AB19" s="34">
        <v>1</v>
      </c>
      <c r="AC19" s="33">
        <v>100</v>
      </c>
      <c r="AD19" s="33"/>
      <c r="AE19" s="33"/>
      <c r="AF19" s="33"/>
      <c r="AG19" s="33"/>
      <c r="AH19" s="41"/>
      <c r="AI19" s="33"/>
      <c r="AJ19" s="33"/>
      <c r="AK19" s="33">
        <v>2</v>
      </c>
      <c r="AL19" s="33">
        <v>2</v>
      </c>
      <c r="AM19" s="33">
        <v>100</v>
      </c>
      <c r="AN19" s="33">
        <v>200</v>
      </c>
      <c r="AO19" s="33">
        <v>1</v>
      </c>
      <c r="AP19" s="33">
        <v>1</v>
      </c>
      <c r="AQ19" s="33">
        <v>100</v>
      </c>
      <c r="AR19" s="42">
        <v>1170</v>
      </c>
      <c r="AS19" s="33">
        <v>1182.7</v>
      </c>
      <c r="AT19" s="33">
        <v>101.08547008547009</v>
      </c>
      <c r="AU19" s="33">
        <v>102.11575874184543</v>
      </c>
      <c r="AV19" s="42">
        <v>598</v>
      </c>
      <c r="AW19" s="33">
        <v>610</v>
      </c>
      <c r="AX19" s="33">
        <v>102.0066889632107</v>
      </c>
      <c r="AY19" s="42">
        <v>31</v>
      </c>
      <c r="AZ19" s="33">
        <v>23</v>
      </c>
      <c r="BA19" s="33">
        <f t="shared" si="4"/>
        <v>74.19354838709677</v>
      </c>
      <c r="BB19" s="33">
        <v>328.6</v>
      </c>
      <c r="BC19" s="65">
        <v>15</v>
      </c>
      <c r="BD19" s="69">
        <v>10</v>
      </c>
      <c r="BE19" s="83">
        <f t="shared" si="5"/>
        <v>66.66666666666666</v>
      </c>
      <c r="BF19" s="37">
        <v>103.51232691658223</v>
      </c>
      <c r="BG19" s="39">
        <v>37.2</v>
      </c>
      <c r="BH19" s="39">
        <v>38.7</v>
      </c>
      <c r="BI19" s="39">
        <v>104.03225806451613</v>
      </c>
      <c r="BJ19" s="33">
        <v>104.31266846361187</v>
      </c>
      <c r="BK19" s="33">
        <v>29.2</v>
      </c>
      <c r="BL19" s="33">
        <v>30</v>
      </c>
      <c r="BM19" s="69">
        <f t="shared" si="6"/>
        <v>102.73972602739727</v>
      </c>
    </row>
    <row r="20" spans="1:65" ht="18">
      <c r="A20" s="141" t="s">
        <v>91</v>
      </c>
      <c r="B20" s="33">
        <v>43</v>
      </c>
      <c r="C20" s="33">
        <v>45</v>
      </c>
      <c r="D20" s="33">
        <v>104.65116279069768</v>
      </c>
      <c r="E20" s="33">
        <v>92.21311475409837</v>
      </c>
      <c r="F20" s="34">
        <v>21</v>
      </c>
      <c r="G20" s="33">
        <v>20.7</v>
      </c>
      <c r="H20" s="33">
        <v>98.57142857142857</v>
      </c>
      <c r="I20" s="34">
        <v>127</v>
      </c>
      <c r="J20" s="34">
        <v>124.3</v>
      </c>
      <c r="K20" s="33">
        <v>97.87401574803151</v>
      </c>
      <c r="L20" s="33">
        <v>99.67923015236568</v>
      </c>
      <c r="M20" s="34">
        <v>62</v>
      </c>
      <c r="N20" s="34">
        <v>61.1</v>
      </c>
      <c r="O20" s="33">
        <f t="shared" si="0"/>
        <v>98.54838709677419</v>
      </c>
      <c r="P20" s="33">
        <f t="shared" si="1"/>
        <v>170</v>
      </c>
      <c r="Q20" s="33">
        <f t="shared" si="2"/>
        <v>169.3</v>
      </c>
      <c r="R20" s="33">
        <f t="shared" si="3"/>
        <v>99.58823529411765</v>
      </c>
      <c r="S20" s="33">
        <v>97.57925072046109</v>
      </c>
      <c r="T20" s="42">
        <v>83</v>
      </c>
      <c r="U20" s="33">
        <v>81.8</v>
      </c>
      <c r="V20" s="33">
        <v>98.55421686746988</v>
      </c>
      <c r="W20" s="33">
        <v>6</v>
      </c>
      <c r="X20" s="33">
        <v>7.6</v>
      </c>
      <c r="Y20" s="34">
        <v>126.66666666666666</v>
      </c>
      <c r="Z20" s="34">
        <v>140.74074074074073</v>
      </c>
      <c r="AA20" s="34">
        <v>3</v>
      </c>
      <c r="AB20" s="34">
        <v>4</v>
      </c>
      <c r="AC20" s="33">
        <v>133.33333333333331</v>
      </c>
      <c r="AD20" s="33">
        <v>8</v>
      </c>
      <c r="AE20" s="33">
        <v>12.7</v>
      </c>
      <c r="AF20" s="33">
        <v>158.75</v>
      </c>
      <c r="AG20" s="33">
        <v>108.54700854700855</v>
      </c>
      <c r="AH20" s="35">
        <v>7</v>
      </c>
      <c r="AI20" s="33">
        <v>12.7</v>
      </c>
      <c r="AJ20" s="33">
        <v>181.42857142857142</v>
      </c>
      <c r="AK20" s="33">
        <v>14</v>
      </c>
      <c r="AL20" s="33">
        <v>20.3</v>
      </c>
      <c r="AM20" s="33">
        <v>145</v>
      </c>
      <c r="AN20" s="33">
        <v>118.71345029239765</v>
      </c>
      <c r="AO20" s="33">
        <v>10</v>
      </c>
      <c r="AP20" s="33">
        <v>16.7</v>
      </c>
      <c r="AQ20" s="33">
        <v>167</v>
      </c>
      <c r="AR20" s="42">
        <v>30520</v>
      </c>
      <c r="AS20" s="33">
        <v>31073</v>
      </c>
      <c r="AT20" s="33">
        <v>101.81192660550458</v>
      </c>
      <c r="AU20" s="33">
        <v>90.08552258490177</v>
      </c>
      <c r="AV20" s="42">
        <v>15443</v>
      </c>
      <c r="AW20" s="33">
        <v>15823.8</v>
      </c>
      <c r="AX20" s="33">
        <v>102.46584212911998</v>
      </c>
      <c r="AY20" s="42">
        <v>212</v>
      </c>
      <c r="AZ20" s="33">
        <v>219.9</v>
      </c>
      <c r="BA20" s="33">
        <f t="shared" si="4"/>
        <v>103.72641509433961</v>
      </c>
      <c r="BB20" s="33">
        <v>307</v>
      </c>
      <c r="BC20" s="65">
        <v>100</v>
      </c>
      <c r="BD20" s="69">
        <v>96.1</v>
      </c>
      <c r="BE20" s="83">
        <f t="shared" si="5"/>
        <v>96.1</v>
      </c>
      <c r="BF20" s="37">
        <v>101.43327239488116</v>
      </c>
      <c r="BG20" s="39">
        <v>552.1</v>
      </c>
      <c r="BH20" s="39">
        <v>594.5</v>
      </c>
      <c r="BI20" s="39">
        <v>107.67976815794242</v>
      </c>
      <c r="BJ20" s="33">
        <v>173.62733644859813</v>
      </c>
      <c r="BK20" s="33">
        <v>250.7</v>
      </c>
      <c r="BL20" s="33">
        <v>268.9</v>
      </c>
      <c r="BM20" s="69">
        <f t="shared" si="6"/>
        <v>107.25967291583565</v>
      </c>
    </row>
    <row r="21" spans="1:65" ht="18">
      <c r="A21" s="141" t="s">
        <v>11</v>
      </c>
      <c r="B21" s="33">
        <v>32</v>
      </c>
      <c r="C21" s="33">
        <v>33.1</v>
      </c>
      <c r="D21" s="33">
        <v>103.4375</v>
      </c>
      <c r="E21" s="33">
        <v>96.78362573099415</v>
      </c>
      <c r="F21" s="34">
        <v>16</v>
      </c>
      <c r="G21" s="33">
        <v>16</v>
      </c>
      <c r="H21" s="33">
        <v>100</v>
      </c>
      <c r="I21" s="34">
        <v>0</v>
      </c>
      <c r="J21" s="34">
        <v>0</v>
      </c>
      <c r="K21" s="33"/>
      <c r="L21" s="33"/>
      <c r="M21" s="34"/>
      <c r="N21" s="34"/>
      <c r="O21" s="33"/>
      <c r="P21" s="33">
        <f t="shared" si="1"/>
        <v>32</v>
      </c>
      <c r="Q21" s="33">
        <f t="shared" si="2"/>
        <v>33.1</v>
      </c>
      <c r="R21" s="33">
        <f t="shared" si="3"/>
        <v>103.4375</v>
      </c>
      <c r="S21" s="33">
        <v>96.78362573099415</v>
      </c>
      <c r="T21" s="42">
        <v>16</v>
      </c>
      <c r="U21" s="33">
        <v>16</v>
      </c>
      <c r="V21" s="33">
        <v>100</v>
      </c>
      <c r="W21" s="33">
        <v>4</v>
      </c>
      <c r="X21" s="33">
        <v>4</v>
      </c>
      <c r="Y21" s="34">
        <v>100</v>
      </c>
      <c r="Z21" s="34">
        <v>93.02325581395348</v>
      </c>
      <c r="AA21" s="34">
        <v>2</v>
      </c>
      <c r="AB21" s="34">
        <v>2</v>
      </c>
      <c r="AC21" s="33">
        <v>100</v>
      </c>
      <c r="AD21" s="33"/>
      <c r="AE21" s="33"/>
      <c r="AF21" s="33"/>
      <c r="AG21" s="33"/>
      <c r="AH21" s="35"/>
      <c r="AI21" s="33"/>
      <c r="AJ21" s="33"/>
      <c r="AK21" s="33">
        <v>4</v>
      </c>
      <c r="AL21" s="33">
        <v>4</v>
      </c>
      <c r="AM21" s="33">
        <v>100</v>
      </c>
      <c r="AN21" s="33">
        <v>93.02325581395348</v>
      </c>
      <c r="AO21" s="33">
        <v>2</v>
      </c>
      <c r="AP21" s="33">
        <v>2</v>
      </c>
      <c r="AQ21" s="33">
        <v>100</v>
      </c>
      <c r="AR21" s="42">
        <v>5297</v>
      </c>
      <c r="AS21" s="33">
        <v>5412</v>
      </c>
      <c r="AT21" s="33">
        <v>102.17104021144043</v>
      </c>
      <c r="AU21" s="33">
        <v>76.1400298097502</v>
      </c>
      <c r="AV21" s="42">
        <v>3116</v>
      </c>
      <c r="AW21" s="33">
        <v>3201.9</v>
      </c>
      <c r="AX21" s="33">
        <v>102.75673940949936</v>
      </c>
      <c r="AY21" s="42">
        <v>126</v>
      </c>
      <c r="AZ21" s="33">
        <v>234.1</v>
      </c>
      <c r="BA21" s="33">
        <f t="shared" si="4"/>
        <v>185.7936507936508</v>
      </c>
      <c r="BB21" s="33">
        <v>179.2</v>
      </c>
      <c r="BC21" s="65">
        <v>60</v>
      </c>
      <c r="BD21" s="69">
        <v>106.9</v>
      </c>
      <c r="BE21" s="83">
        <f t="shared" si="5"/>
        <v>178.16666666666669</v>
      </c>
      <c r="BF21" s="37">
        <v>115.82969432314411</v>
      </c>
      <c r="BG21" s="39">
        <v>113.2</v>
      </c>
      <c r="BH21" s="39">
        <v>101.6</v>
      </c>
      <c r="BI21" s="39">
        <v>89.75265017667844</v>
      </c>
      <c r="BJ21" s="33">
        <v>44.67897977132805</v>
      </c>
      <c r="BK21" s="33">
        <v>63.2</v>
      </c>
      <c r="BL21" s="33">
        <v>48.4</v>
      </c>
      <c r="BM21" s="69">
        <f t="shared" si="6"/>
        <v>76.58227848101265</v>
      </c>
    </row>
    <row r="22" spans="1:65" ht="18">
      <c r="A22" s="141" t="s">
        <v>12</v>
      </c>
      <c r="B22" s="33">
        <v>14</v>
      </c>
      <c r="C22" s="33">
        <v>20.5</v>
      </c>
      <c r="D22" s="33">
        <v>146.42857142857142</v>
      </c>
      <c r="E22" s="33">
        <v>129.74683544303798</v>
      </c>
      <c r="F22" s="34">
        <v>8</v>
      </c>
      <c r="G22" s="33">
        <v>11.5</v>
      </c>
      <c r="H22" s="33">
        <v>143.75</v>
      </c>
      <c r="I22" s="34">
        <v>4</v>
      </c>
      <c r="J22" s="34">
        <v>4.6</v>
      </c>
      <c r="K22" s="33">
        <v>115</v>
      </c>
      <c r="L22" s="33">
        <v>97.8723404255319</v>
      </c>
      <c r="M22" s="34">
        <v>2</v>
      </c>
      <c r="N22" s="34">
        <v>2.5</v>
      </c>
      <c r="O22" s="33">
        <f t="shared" si="0"/>
        <v>125</v>
      </c>
      <c r="P22" s="33">
        <f t="shared" si="1"/>
        <v>18</v>
      </c>
      <c r="Q22" s="33">
        <f t="shared" si="2"/>
        <v>25.1</v>
      </c>
      <c r="R22" s="33">
        <f t="shared" si="3"/>
        <v>139.44444444444446</v>
      </c>
      <c r="S22" s="33">
        <v>122.4390243902439</v>
      </c>
      <c r="T22" s="42">
        <v>10</v>
      </c>
      <c r="U22" s="33">
        <v>14</v>
      </c>
      <c r="V22" s="33">
        <v>140</v>
      </c>
      <c r="W22" s="33">
        <v>3</v>
      </c>
      <c r="X22" s="33">
        <v>3</v>
      </c>
      <c r="Y22" s="34">
        <v>100</v>
      </c>
      <c r="Z22" s="34">
        <v>75</v>
      </c>
      <c r="AA22" s="34">
        <v>1</v>
      </c>
      <c r="AB22" s="34">
        <v>1</v>
      </c>
      <c r="AC22" s="33">
        <v>100</v>
      </c>
      <c r="AD22" s="33">
        <v>0</v>
      </c>
      <c r="AE22" s="33">
        <v>0</v>
      </c>
      <c r="AF22" s="33"/>
      <c r="AG22" s="33"/>
      <c r="AH22" s="35"/>
      <c r="AI22" s="33"/>
      <c r="AJ22" s="33"/>
      <c r="AK22" s="33">
        <v>3</v>
      </c>
      <c r="AL22" s="33">
        <v>3</v>
      </c>
      <c r="AM22" s="33">
        <v>100</v>
      </c>
      <c r="AN22" s="33">
        <v>75</v>
      </c>
      <c r="AO22" s="33">
        <v>1</v>
      </c>
      <c r="AP22" s="33">
        <v>1</v>
      </c>
      <c r="AQ22" s="33">
        <v>100</v>
      </c>
      <c r="AR22" s="42">
        <v>1914</v>
      </c>
      <c r="AS22" s="33">
        <v>1955.6</v>
      </c>
      <c r="AT22" s="33">
        <v>102.17345872518287</v>
      </c>
      <c r="AU22" s="33">
        <v>106.53609047892907</v>
      </c>
      <c r="AV22" s="42">
        <v>978</v>
      </c>
      <c r="AW22" s="33">
        <v>1004.3</v>
      </c>
      <c r="AX22" s="33">
        <v>102.68916155419222</v>
      </c>
      <c r="AY22" s="42">
        <v>52</v>
      </c>
      <c r="AZ22" s="33">
        <v>72</v>
      </c>
      <c r="BA22" s="33">
        <f t="shared" si="4"/>
        <v>138.46153846153845</v>
      </c>
      <c r="BB22" s="33">
        <v>300</v>
      </c>
      <c r="BC22" s="65">
        <v>25</v>
      </c>
      <c r="BD22" s="69">
        <v>28.5</v>
      </c>
      <c r="BE22" s="83">
        <f t="shared" si="5"/>
        <v>113.99999999999999</v>
      </c>
      <c r="BF22" s="37">
        <v>100.93457943925233</v>
      </c>
      <c r="BG22" s="39">
        <v>44.9</v>
      </c>
      <c r="BH22" s="39">
        <v>46.9</v>
      </c>
      <c r="BI22" s="39">
        <v>104.4543429844098</v>
      </c>
      <c r="BJ22" s="33">
        <v>125.73726541554961</v>
      </c>
      <c r="BK22" s="33">
        <v>27.4</v>
      </c>
      <c r="BL22" s="33">
        <v>29.3</v>
      </c>
      <c r="BM22" s="69">
        <f t="shared" si="6"/>
        <v>106.93430656934306</v>
      </c>
    </row>
    <row r="23" spans="1:65" ht="18">
      <c r="A23" s="45" t="s">
        <v>13</v>
      </c>
      <c r="B23" s="33">
        <v>355</v>
      </c>
      <c r="C23" s="33">
        <v>468.6</v>
      </c>
      <c r="D23" s="33">
        <v>132</v>
      </c>
      <c r="E23" s="33">
        <v>94.70493128536783</v>
      </c>
      <c r="F23" s="42">
        <v>181</v>
      </c>
      <c r="G23" s="33">
        <v>229.2</v>
      </c>
      <c r="H23" s="33">
        <v>126.62983425414365</v>
      </c>
      <c r="I23" s="34">
        <v>2425</v>
      </c>
      <c r="J23" s="34">
        <v>2690.8</v>
      </c>
      <c r="K23" s="33">
        <v>110.96082474226803</v>
      </c>
      <c r="L23" s="33">
        <v>120.80994926592734</v>
      </c>
      <c r="M23" s="34">
        <v>1139</v>
      </c>
      <c r="N23" s="33">
        <v>1282.7</v>
      </c>
      <c r="O23" s="33">
        <f t="shared" si="0"/>
        <v>112.61633011413521</v>
      </c>
      <c r="P23" s="33">
        <f t="shared" si="1"/>
        <v>2780</v>
      </c>
      <c r="Q23" s="33">
        <f t="shared" si="2"/>
        <v>3159.4</v>
      </c>
      <c r="R23" s="33">
        <f t="shared" si="3"/>
        <v>113.6474820143885</v>
      </c>
      <c r="S23" s="33">
        <v>116.06480290951842</v>
      </c>
      <c r="T23" s="42">
        <v>1320</v>
      </c>
      <c r="U23" s="33">
        <v>1511.9</v>
      </c>
      <c r="V23" s="33">
        <v>114.5378787878788</v>
      </c>
      <c r="W23" s="33">
        <v>78</v>
      </c>
      <c r="X23" s="33">
        <v>92.5</v>
      </c>
      <c r="Y23" s="34">
        <v>118.58974358974359</v>
      </c>
      <c r="Z23" s="34">
        <v>126.02179836512263</v>
      </c>
      <c r="AA23" s="34">
        <v>40</v>
      </c>
      <c r="AB23" s="34">
        <v>52.8</v>
      </c>
      <c r="AC23" s="33">
        <v>132</v>
      </c>
      <c r="AD23" s="33">
        <v>864</v>
      </c>
      <c r="AE23" s="33">
        <v>772.7</v>
      </c>
      <c r="AF23" s="33">
        <v>89.43287037037037</v>
      </c>
      <c r="AG23" s="33">
        <v>115.19081693500294</v>
      </c>
      <c r="AH23" s="35">
        <v>381</v>
      </c>
      <c r="AI23" s="33">
        <v>245.4</v>
      </c>
      <c r="AJ23" s="33">
        <v>64.40944881889763</v>
      </c>
      <c r="AK23" s="33">
        <v>942</v>
      </c>
      <c r="AL23" s="33">
        <v>865.2</v>
      </c>
      <c r="AM23" s="33">
        <v>91.84713375796179</v>
      </c>
      <c r="AN23" s="33">
        <v>116.25907014243484</v>
      </c>
      <c r="AO23" s="33">
        <v>421</v>
      </c>
      <c r="AP23" s="33">
        <v>298.2</v>
      </c>
      <c r="AQ23" s="33">
        <v>70.8313539192399</v>
      </c>
      <c r="AR23" s="42">
        <v>102952</v>
      </c>
      <c r="AS23" s="33">
        <v>106438.9</v>
      </c>
      <c r="AT23" s="33">
        <v>103.38691817546042</v>
      </c>
      <c r="AU23" s="33">
        <v>100.70253819591902</v>
      </c>
      <c r="AV23" s="42">
        <v>53000</v>
      </c>
      <c r="AW23" s="33">
        <v>55523.5</v>
      </c>
      <c r="AX23" s="33">
        <v>104.761320754717</v>
      </c>
      <c r="AY23" s="42">
        <f>SUM(AY9:AY22)</f>
        <v>1795</v>
      </c>
      <c r="AZ23" s="33">
        <f>SUM(AZ9:AZ22)</f>
        <v>2095.5</v>
      </c>
      <c r="BA23" s="33">
        <f>AZ23/AY23*100</f>
        <v>116.74094707520892</v>
      </c>
      <c r="BB23" s="33">
        <v>236</v>
      </c>
      <c r="BC23" s="65">
        <f>SUM(BC9:BC22)</f>
        <v>855</v>
      </c>
      <c r="BD23" s="69">
        <f>SUM(BD9:BD22)</f>
        <v>1024.1</v>
      </c>
      <c r="BE23" s="83">
        <f t="shared" si="5"/>
        <v>119.77777777777776</v>
      </c>
      <c r="BF23" s="37">
        <v>103.53858616283316</v>
      </c>
      <c r="BG23" s="39">
        <v>2742.8</v>
      </c>
      <c r="BH23" s="39">
        <v>2839.3</v>
      </c>
      <c r="BI23" s="39">
        <v>103.51830246463464</v>
      </c>
      <c r="BJ23" s="33">
        <v>112.68404968845496</v>
      </c>
      <c r="BK23" s="33">
        <v>1355.6</v>
      </c>
      <c r="BL23" s="33">
        <v>1350</v>
      </c>
      <c r="BM23" s="69">
        <f t="shared" si="6"/>
        <v>99.5868987902036</v>
      </c>
    </row>
    <row r="24" spans="1:65" ht="18">
      <c r="A24" s="36" t="s">
        <v>33</v>
      </c>
      <c r="BG24" s="39">
        <v>4867.2</v>
      </c>
      <c r="BH24" s="39">
        <v>5027.5</v>
      </c>
      <c r="BI24" s="39">
        <v>103.29347468770547</v>
      </c>
      <c r="BJ24" s="37">
        <v>107.9975081629146</v>
      </c>
      <c r="BK24" s="69">
        <v>2644.7</v>
      </c>
      <c r="BL24" s="69">
        <v>2722.8</v>
      </c>
      <c r="BM24" s="69">
        <f t="shared" si="6"/>
        <v>102.95307596324726</v>
      </c>
    </row>
    <row r="25" spans="1:65" ht="18">
      <c r="A25" s="36" t="s">
        <v>34</v>
      </c>
      <c r="BG25" s="39">
        <v>7610</v>
      </c>
      <c r="BH25" s="39">
        <v>7866.8</v>
      </c>
      <c r="BI25" s="39">
        <v>103.37450722733246</v>
      </c>
      <c r="BJ25" s="37">
        <v>109.6433399768638</v>
      </c>
      <c r="BK25" s="69">
        <v>4000.3</v>
      </c>
      <c r="BL25" s="69">
        <v>4072.8</v>
      </c>
      <c r="BM25" s="69">
        <f t="shared" si="6"/>
        <v>101.81236407269454</v>
      </c>
    </row>
    <row r="26" spans="1:60" ht="18">
      <c r="A26" s="24"/>
      <c r="BH26" s="38"/>
    </row>
    <row r="32" ht="12.75">
      <c r="L32" t="s">
        <v>62</v>
      </c>
    </row>
  </sheetData>
  <printOptions/>
  <pageMargins left="0.2" right="0.2" top="1" bottom="1" header="0.5" footer="0.5"/>
  <pageSetup fitToWidth="2" horizontalDpi="300" verticalDpi="300" orientation="landscape" paperSize="9" scale="61" r:id="rId1"/>
  <colBreaks count="2" manualBreakCount="2">
    <brk id="22" max="25" man="1"/>
    <brk id="4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B29"/>
  <sheetViews>
    <sheetView view="pageBreakPreview" zoomScale="75" zoomScaleNormal="60" zoomScaleSheetLayoutView="75" workbookViewId="0" topLeftCell="A1">
      <pane xSplit="1" ySplit="8" topLeftCell="AV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D24" sqref="BD24"/>
    </sheetView>
  </sheetViews>
  <sheetFormatPr defaultColWidth="9.00390625" defaultRowHeight="12.75"/>
  <cols>
    <col min="1" max="1" width="28.375" style="25" customWidth="1"/>
    <col min="2" max="2" width="8.625" style="0" customWidth="1"/>
    <col min="3" max="3" width="8.75390625" style="0" customWidth="1"/>
    <col min="4" max="4" width="8.875" style="0" customWidth="1"/>
    <col min="5" max="7" width="8.25390625" style="0" customWidth="1"/>
    <col min="8" max="8" width="9.00390625" style="0" customWidth="1"/>
    <col min="9" max="9" width="9.875" style="0" customWidth="1"/>
    <col min="10" max="10" width="9.75390625" style="0" customWidth="1"/>
    <col min="11" max="11" width="9.00390625" style="0" customWidth="1"/>
    <col min="12" max="12" width="8.375" style="0" customWidth="1"/>
    <col min="13" max="13" width="8.625" style="0" customWidth="1"/>
    <col min="14" max="14" width="10.125" style="0" customWidth="1"/>
    <col min="15" max="15" width="8.00390625" style="0" customWidth="1"/>
    <col min="16" max="16" width="11.125" style="0" customWidth="1"/>
    <col min="17" max="17" width="11.875" style="0" customWidth="1"/>
    <col min="18" max="18" width="8.75390625" style="0" customWidth="1"/>
    <col min="19" max="19" width="9.625" style="0" customWidth="1"/>
    <col min="20" max="20" width="10.00390625" style="0" customWidth="1"/>
    <col min="21" max="21" width="10.00390625" style="0" bestFit="1" customWidth="1"/>
    <col min="23" max="23" width="8.00390625" style="0" customWidth="1"/>
    <col min="24" max="25" width="8.375" style="0" customWidth="1"/>
    <col min="26" max="26" width="8.25390625" style="0" customWidth="1"/>
    <col min="27" max="27" width="10.25390625" style="0" customWidth="1"/>
    <col min="28" max="28" width="8.375" style="0" customWidth="1"/>
    <col min="29" max="30" width="11.00390625" style="0" customWidth="1"/>
    <col min="31" max="31" width="10.25390625" style="0" customWidth="1"/>
    <col min="32" max="32" width="10.125" style="0" customWidth="1"/>
    <col min="33" max="34" width="8.875" style="0" customWidth="1"/>
    <col min="35" max="35" width="9.625" style="0" customWidth="1"/>
    <col min="36" max="36" width="8.125" style="0" customWidth="1"/>
    <col min="37" max="37" width="10.25390625" style="0" customWidth="1"/>
    <col min="38" max="38" width="10.375" style="0" customWidth="1"/>
    <col min="39" max="39" width="10.125" style="0" customWidth="1"/>
    <col min="40" max="40" width="9.625" style="0" customWidth="1"/>
    <col min="41" max="41" width="8.00390625" style="0" customWidth="1"/>
    <col min="42" max="42" width="9.25390625" style="0" customWidth="1"/>
    <col min="43" max="43" width="8.00390625" style="0" customWidth="1"/>
    <col min="44" max="44" width="13.125" style="0" customWidth="1"/>
    <col min="45" max="45" width="12.875" style="0" customWidth="1"/>
    <col min="48" max="48" width="11.875" style="0" customWidth="1"/>
    <col min="49" max="49" width="12.625" style="0" customWidth="1"/>
    <col min="50" max="50" width="8.125" style="0" customWidth="1"/>
    <col min="51" max="51" width="9.75390625" style="0" customWidth="1"/>
    <col min="52" max="52" width="9.625" style="0" customWidth="1"/>
    <col min="56" max="56" width="11.00390625" style="0" customWidth="1"/>
    <col min="59" max="59" width="11.25390625" style="0" customWidth="1"/>
    <col min="60" max="60" width="11.125" style="0" customWidth="1"/>
    <col min="63" max="63" width="10.75390625" style="0" customWidth="1"/>
    <col min="64" max="64" width="9.875" style="0" customWidth="1"/>
    <col min="65" max="65" width="8.375" style="0" customWidth="1"/>
    <col min="70" max="70" width="8.875" style="0" customWidth="1"/>
    <col min="75" max="75" width="8.375" style="0" customWidth="1"/>
    <col min="76" max="76" width="10.625" style="0" customWidth="1"/>
    <col min="77" max="77" width="9.875" style="0" customWidth="1"/>
    <col min="79" max="79" width="10.00390625" style="0" customWidth="1"/>
    <col min="80" max="80" width="9.875" style="0" customWidth="1"/>
  </cols>
  <sheetData>
    <row r="1" spans="9:62" ht="18">
      <c r="I1" s="19"/>
      <c r="J1" s="19"/>
      <c r="K1" s="19"/>
      <c r="L1" s="19"/>
      <c r="M1" s="19"/>
      <c r="N1" s="12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Z1" s="103"/>
      <c r="BA1" s="103"/>
      <c r="BB1" s="103"/>
      <c r="BC1" s="104"/>
      <c r="BD1" s="103"/>
      <c r="BF1" s="103"/>
      <c r="BG1" s="103"/>
      <c r="BH1" s="103"/>
      <c r="BI1" s="103"/>
      <c r="BJ1" s="103"/>
    </row>
    <row r="2" spans="11:79" ht="18">
      <c r="K2" s="12" t="s">
        <v>28</v>
      </c>
      <c r="L2" s="19"/>
      <c r="M2" s="19"/>
      <c r="N2" s="12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D2" s="12" t="s">
        <v>28</v>
      </c>
      <c r="AE2" s="19"/>
      <c r="AF2" s="19"/>
      <c r="AG2" s="12"/>
      <c r="AH2" s="19"/>
      <c r="AI2" s="19"/>
      <c r="AJ2" s="19"/>
      <c r="AZ2" s="12" t="s">
        <v>28</v>
      </c>
      <c r="BA2" s="19"/>
      <c r="BB2" s="19"/>
      <c r="BC2" s="12"/>
      <c r="BD2" s="19"/>
      <c r="BE2" s="19"/>
      <c r="BF2" s="19"/>
      <c r="BH2" s="103"/>
      <c r="BI2" s="103"/>
      <c r="BJ2" s="103"/>
      <c r="BU2" s="12" t="s">
        <v>28</v>
      </c>
      <c r="BV2" s="19"/>
      <c r="BW2" s="19"/>
      <c r="BX2" s="12"/>
      <c r="BY2" s="19"/>
      <c r="BZ2" s="19"/>
      <c r="CA2" s="19"/>
    </row>
    <row r="3" spans="9:79" ht="18">
      <c r="I3" s="12" t="s">
        <v>29</v>
      </c>
      <c r="J3" s="24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2" t="s">
        <v>29</v>
      </c>
      <c r="AC3" s="24"/>
      <c r="AD3" s="19"/>
      <c r="AE3" s="19"/>
      <c r="AF3" s="19"/>
      <c r="AG3" s="19"/>
      <c r="AH3" s="19"/>
      <c r="AI3" s="19"/>
      <c r="AJ3" s="19"/>
      <c r="AX3" s="12" t="s">
        <v>29</v>
      </c>
      <c r="AY3" s="24"/>
      <c r="AZ3" s="19"/>
      <c r="BA3" s="19"/>
      <c r="BB3" s="19"/>
      <c r="BC3" s="19"/>
      <c r="BD3" s="19"/>
      <c r="BE3" s="19"/>
      <c r="BF3" s="19"/>
      <c r="BH3" s="105"/>
      <c r="BI3" s="105"/>
      <c r="BJ3" s="105"/>
      <c r="BK3" s="21"/>
      <c r="BS3" s="12" t="s">
        <v>29</v>
      </c>
      <c r="BT3" s="24"/>
      <c r="BU3" s="19"/>
      <c r="BV3" s="19"/>
      <c r="BW3" s="19"/>
      <c r="BX3" s="19"/>
      <c r="BY3" s="19"/>
      <c r="BZ3" s="19"/>
      <c r="CA3" s="19"/>
    </row>
    <row r="4" spans="9:79" ht="18">
      <c r="I4" s="12" t="s">
        <v>100</v>
      </c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2" t="s">
        <v>100</v>
      </c>
      <c r="AC4" s="19"/>
      <c r="AD4" s="19"/>
      <c r="AE4" s="19"/>
      <c r="AF4" s="19"/>
      <c r="AG4" s="19"/>
      <c r="AH4" s="19"/>
      <c r="AI4" s="19"/>
      <c r="AJ4" s="19"/>
      <c r="AX4" s="12" t="s">
        <v>100</v>
      </c>
      <c r="AY4" s="19"/>
      <c r="AZ4" s="19"/>
      <c r="BA4" s="19"/>
      <c r="BB4" s="19"/>
      <c r="BC4" s="19"/>
      <c r="BD4" s="19"/>
      <c r="BE4" s="19"/>
      <c r="BF4" s="19"/>
      <c r="BH4" s="105"/>
      <c r="BI4" s="105"/>
      <c r="BJ4" s="105"/>
      <c r="BK4" s="21"/>
      <c r="BS4" s="12" t="s">
        <v>100</v>
      </c>
      <c r="BT4" s="19"/>
      <c r="BU4" s="19"/>
      <c r="BV4" s="19"/>
      <c r="BW4" s="19"/>
      <c r="BX4" s="19"/>
      <c r="BY4" s="19"/>
      <c r="BZ4" s="19"/>
      <c r="CA4" s="19"/>
    </row>
    <row r="5" spans="9:62" ht="18">
      <c r="I5" s="12"/>
      <c r="AZ5" s="106"/>
      <c r="BA5" s="103"/>
      <c r="BB5" s="103"/>
      <c r="BC5" s="103"/>
      <c r="BD5" s="103"/>
      <c r="BE5" s="103"/>
      <c r="BF5" s="103"/>
      <c r="BG5" s="103"/>
      <c r="BH5" s="103"/>
      <c r="BI5" s="103"/>
      <c r="BJ5" s="103"/>
    </row>
    <row r="6" spans="1:80" ht="12.75">
      <c r="A6" s="26" t="s">
        <v>0</v>
      </c>
      <c r="B6" s="1"/>
      <c r="C6" s="2" t="s">
        <v>18</v>
      </c>
      <c r="D6" s="2"/>
      <c r="E6" s="2"/>
      <c r="F6" s="2"/>
      <c r="G6" s="2"/>
      <c r="H6" s="3"/>
      <c r="I6" s="1"/>
      <c r="J6" s="2"/>
      <c r="K6" s="2" t="s">
        <v>19</v>
      </c>
      <c r="L6" s="2"/>
      <c r="M6" s="2"/>
      <c r="N6" s="2"/>
      <c r="O6" s="3"/>
      <c r="P6" s="2" t="s">
        <v>80</v>
      </c>
      <c r="Q6" s="2"/>
      <c r="R6" s="2"/>
      <c r="S6" s="2"/>
      <c r="T6" s="2"/>
      <c r="U6" s="2"/>
      <c r="V6" s="2"/>
      <c r="W6" s="1"/>
      <c r="X6" s="2"/>
      <c r="Y6" s="2" t="s">
        <v>20</v>
      </c>
      <c r="Z6" s="2"/>
      <c r="AA6" s="2"/>
      <c r="AB6" s="2"/>
      <c r="AC6" s="3"/>
      <c r="AD6" s="1"/>
      <c r="AE6" s="2"/>
      <c r="AF6" s="2" t="s">
        <v>21</v>
      </c>
      <c r="AG6" s="2"/>
      <c r="AH6" s="2"/>
      <c r="AI6" s="2"/>
      <c r="AJ6" s="3"/>
      <c r="AK6" s="2" t="s">
        <v>81</v>
      </c>
      <c r="AL6" s="2"/>
      <c r="AM6" s="2"/>
      <c r="AN6" s="2"/>
      <c r="AO6" s="2"/>
      <c r="AP6" s="2"/>
      <c r="AQ6" s="2"/>
      <c r="AR6" s="1"/>
      <c r="AS6" s="2"/>
      <c r="AT6" s="2" t="s">
        <v>22</v>
      </c>
      <c r="AU6" s="2"/>
      <c r="AV6" s="2"/>
      <c r="AW6" s="2"/>
      <c r="AX6" s="3"/>
      <c r="AY6" s="2"/>
      <c r="AZ6" s="2"/>
      <c r="BA6" s="2" t="s">
        <v>23</v>
      </c>
      <c r="BB6" s="2"/>
      <c r="BC6" s="2"/>
      <c r="BD6" s="2"/>
      <c r="BE6" s="3"/>
      <c r="BF6" s="4" t="s">
        <v>26</v>
      </c>
      <c r="BG6" s="1"/>
      <c r="BH6" s="2" t="s">
        <v>25</v>
      </c>
      <c r="BI6" s="2"/>
      <c r="BJ6" s="2"/>
      <c r="BK6" s="2"/>
      <c r="BL6" s="2"/>
      <c r="BM6" s="3"/>
      <c r="BN6" s="1"/>
      <c r="BO6" s="2" t="s">
        <v>82</v>
      </c>
      <c r="BP6" s="2"/>
      <c r="BQ6" s="2"/>
      <c r="BR6" s="2"/>
      <c r="BS6" s="1" t="s">
        <v>83</v>
      </c>
      <c r="BT6" s="2"/>
      <c r="BU6" s="2"/>
      <c r="BV6" s="2"/>
      <c r="BW6" s="2"/>
      <c r="BX6" s="1" t="s">
        <v>84</v>
      </c>
      <c r="BY6" s="2"/>
      <c r="BZ6" s="2"/>
      <c r="CA6" s="2"/>
      <c r="CB6" s="3"/>
    </row>
    <row r="7" spans="1:80" ht="12.75">
      <c r="A7" s="27" t="s">
        <v>1</v>
      </c>
      <c r="B7" s="4" t="s">
        <v>14</v>
      </c>
      <c r="C7" s="4" t="s">
        <v>16</v>
      </c>
      <c r="D7" s="4" t="s">
        <v>17</v>
      </c>
      <c r="E7" s="4" t="s">
        <v>79</v>
      </c>
      <c r="F7" s="4" t="s">
        <v>14</v>
      </c>
      <c r="G7" s="4" t="s">
        <v>16</v>
      </c>
      <c r="H7" s="4" t="s">
        <v>17</v>
      </c>
      <c r="I7" s="4" t="s">
        <v>14</v>
      </c>
      <c r="J7" s="4" t="s">
        <v>16</v>
      </c>
      <c r="K7" s="4" t="s">
        <v>17</v>
      </c>
      <c r="L7" s="4" t="s">
        <v>79</v>
      </c>
      <c r="M7" s="4" t="s">
        <v>14</v>
      </c>
      <c r="N7" s="4" t="s">
        <v>16</v>
      </c>
      <c r="O7" s="4" t="s">
        <v>17</v>
      </c>
      <c r="P7" s="4" t="s">
        <v>14</v>
      </c>
      <c r="Q7" s="4" t="s">
        <v>16</v>
      </c>
      <c r="R7" s="4" t="s">
        <v>17</v>
      </c>
      <c r="S7" s="4" t="s">
        <v>79</v>
      </c>
      <c r="T7" s="4" t="s">
        <v>14</v>
      </c>
      <c r="U7" s="4" t="s">
        <v>16</v>
      </c>
      <c r="V7" s="4" t="s">
        <v>17</v>
      </c>
      <c r="W7" s="4" t="s">
        <v>14</v>
      </c>
      <c r="X7" s="4" t="s">
        <v>16</v>
      </c>
      <c r="Y7" s="4" t="s">
        <v>17</v>
      </c>
      <c r="Z7" s="4" t="s">
        <v>79</v>
      </c>
      <c r="AA7" s="4" t="s">
        <v>14</v>
      </c>
      <c r="AB7" s="4" t="s">
        <v>16</v>
      </c>
      <c r="AC7" s="4" t="s">
        <v>17</v>
      </c>
      <c r="AD7" s="4" t="s">
        <v>14</v>
      </c>
      <c r="AE7" s="4" t="s">
        <v>16</v>
      </c>
      <c r="AF7" s="4" t="s">
        <v>17</v>
      </c>
      <c r="AG7" s="4" t="s">
        <v>79</v>
      </c>
      <c r="AH7" s="4" t="s">
        <v>14</v>
      </c>
      <c r="AI7" s="4" t="s">
        <v>16</v>
      </c>
      <c r="AJ7" s="4" t="s">
        <v>17</v>
      </c>
      <c r="AK7" s="4" t="s">
        <v>14</v>
      </c>
      <c r="AL7" s="4" t="s">
        <v>16</v>
      </c>
      <c r="AM7" s="4" t="s">
        <v>17</v>
      </c>
      <c r="AN7" s="4" t="s">
        <v>79</v>
      </c>
      <c r="AO7" s="4" t="s">
        <v>14</v>
      </c>
      <c r="AP7" s="4" t="s">
        <v>16</v>
      </c>
      <c r="AQ7" s="4" t="s">
        <v>17</v>
      </c>
      <c r="AR7" s="4" t="s">
        <v>14</v>
      </c>
      <c r="AS7" s="8" t="s">
        <v>16</v>
      </c>
      <c r="AT7" s="8" t="s">
        <v>17</v>
      </c>
      <c r="AU7" s="4" t="s">
        <v>79</v>
      </c>
      <c r="AV7" s="8" t="s">
        <v>14</v>
      </c>
      <c r="AW7" s="8" t="s">
        <v>16</v>
      </c>
      <c r="AX7" s="8" t="s">
        <v>17</v>
      </c>
      <c r="AY7" s="4" t="s">
        <v>14</v>
      </c>
      <c r="AZ7" s="4" t="s">
        <v>16</v>
      </c>
      <c r="BA7" s="4" t="s">
        <v>17</v>
      </c>
      <c r="BB7" s="4" t="s">
        <v>79</v>
      </c>
      <c r="BC7" s="4" t="s">
        <v>14</v>
      </c>
      <c r="BD7" s="4" t="s">
        <v>16</v>
      </c>
      <c r="BE7" s="4" t="s">
        <v>17</v>
      </c>
      <c r="BF7" s="8" t="s">
        <v>27</v>
      </c>
      <c r="BG7" s="8" t="s">
        <v>14</v>
      </c>
      <c r="BH7" s="8" t="s">
        <v>16</v>
      </c>
      <c r="BI7" s="8" t="s">
        <v>17</v>
      </c>
      <c r="BJ7" s="4" t="s">
        <v>79</v>
      </c>
      <c r="BK7" s="8" t="s">
        <v>14</v>
      </c>
      <c r="BL7" s="51" t="s">
        <v>16</v>
      </c>
      <c r="BM7" s="4" t="s">
        <v>17</v>
      </c>
      <c r="BN7" s="8" t="s">
        <v>14</v>
      </c>
      <c r="BO7" s="8" t="s">
        <v>16</v>
      </c>
      <c r="BP7" s="8" t="s">
        <v>17</v>
      </c>
      <c r="BQ7" s="51" t="s">
        <v>16</v>
      </c>
      <c r="BR7" s="8" t="s">
        <v>77</v>
      </c>
      <c r="BS7" s="8" t="s">
        <v>14</v>
      </c>
      <c r="BT7" s="8" t="s">
        <v>16</v>
      </c>
      <c r="BU7" s="8" t="s">
        <v>17</v>
      </c>
      <c r="BV7" s="51" t="s">
        <v>16</v>
      </c>
      <c r="BW7" s="8" t="s">
        <v>77</v>
      </c>
      <c r="BX7" s="8" t="s">
        <v>14</v>
      </c>
      <c r="BY7" s="8" t="s">
        <v>16</v>
      </c>
      <c r="BZ7" s="8" t="s">
        <v>17</v>
      </c>
      <c r="CA7" s="51" t="s">
        <v>16</v>
      </c>
      <c r="CB7" s="8" t="s">
        <v>77</v>
      </c>
    </row>
    <row r="8" spans="1:80" ht="12.75">
      <c r="A8" s="27"/>
      <c r="B8" s="5" t="s">
        <v>15</v>
      </c>
      <c r="C8" s="5" t="s">
        <v>15</v>
      </c>
      <c r="D8" s="5"/>
      <c r="E8" s="5" t="s">
        <v>78</v>
      </c>
      <c r="F8" s="5" t="s">
        <v>24</v>
      </c>
      <c r="G8" s="5" t="s">
        <v>24</v>
      </c>
      <c r="H8" s="5"/>
      <c r="I8" s="5" t="s">
        <v>15</v>
      </c>
      <c r="J8" s="5" t="s">
        <v>15</v>
      </c>
      <c r="K8" s="5"/>
      <c r="L8" s="5" t="s">
        <v>78</v>
      </c>
      <c r="M8" s="5" t="s">
        <v>24</v>
      </c>
      <c r="N8" s="5" t="s">
        <v>24</v>
      </c>
      <c r="O8" s="5"/>
      <c r="P8" s="5" t="s">
        <v>15</v>
      </c>
      <c r="Q8" s="5" t="s">
        <v>15</v>
      </c>
      <c r="R8" s="5"/>
      <c r="S8" s="5" t="s">
        <v>78</v>
      </c>
      <c r="T8" s="5" t="s">
        <v>24</v>
      </c>
      <c r="U8" s="5" t="s">
        <v>24</v>
      </c>
      <c r="V8" s="5"/>
      <c r="W8" s="5" t="s">
        <v>15</v>
      </c>
      <c r="X8" s="5" t="s">
        <v>15</v>
      </c>
      <c r="Y8" s="5"/>
      <c r="Z8" s="5" t="s">
        <v>78</v>
      </c>
      <c r="AA8" s="5" t="s">
        <v>24</v>
      </c>
      <c r="AB8" s="5" t="s">
        <v>24</v>
      </c>
      <c r="AC8" s="5"/>
      <c r="AD8" s="5" t="s">
        <v>15</v>
      </c>
      <c r="AE8" s="5" t="s">
        <v>15</v>
      </c>
      <c r="AF8" s="5"/>
      <c r="AG8" s="5" t="s">
        <v>78</v>
      </c>
      <c r="AH8" s="5" t="s">
        <v>24</v>
      </c>
      <c r="AI8" s="5" t="s">
        <v>24</v>
      </c>
      <c r="AJ8" s="5"/>
      <c r="AK8" s="5" t="s">
        <v>15</v>
      </c>
      <c r="AL8" s="5" t="s">
        <v>15</v>
      </c>
      <c r="AM8" s="5"/>
      <c r="AN8" s="5" t="s">
        <v>78</v>
      </c>
      <c r="AO8" s="5" t="s">
        <v>24</v>
      </c>
      <c r="AP8" s="5" t="s">
        <v>24</v>
      </c>
      <c r="AQ8" s="5"/>
      <c r="AR8" s="5" t="s">
        <v>15</v>
      </c>
      <c r="AS8" s="5" t="s">
        <v>15</v>
      </c>
      <c r="AT8" s="5"/>
      <c r="AU8" s="5" t="s">
        <v>78</v>
      </c>
      <c r="AV8" s="5" t="s">
        <v>24</v>
      </c>
      <c r="AW8" s="5" t="s">
        <v>24</v>
      </c>
      <c r="AX8" s="5"/>
      <c r="AY8" s="5" t="s">
        <v>15</v>
      </c>
      <c r="AZ8" s="5" t="s">
        <v>15</v>
      </c>
      <c r="BA8" s="5"/>
      <c r="BB8" s="5" t="s">
        <v>78</v>
      </c>
      <c r="BC8" s="5" t="s">
        <v>24</v>
      </c>
      <c r="BD8" s="5" t="s">
        <v>24</v>
      </c>
      <c r="BE8" s="5"/>
      <c r="BF8" s="5"/>
      <c r="BG8" s="5" t="s">
        <v>15</v>
      </c>
      <c r="BH8" s="5" t="s">
        <v>15</v>
      </c>
      <c r="BI8" s="5"/>
      <c r="BJ8" s="5" t="s">
        <v>78</v>
      </c>
      <c r="BK8" s="5" t="s">
        <v>24</v>
      </c>
      <c r="BL8" s="7" t="s">
        <v>24</v>
      </c>
      <c r="BM8" s="5"/>
      <c r="BN8" s="5" t="s">
        <v>15</v>
      </c>
      <c r="BO8" s="5" t="s">
        <v>15</v>
      </c>
      <c r="BP8" s="5"/>
      <c r="BQ8" s="7">
        <v>2010</v>
      </c>
      <c r="BR8" s="5" t="s">
        <v>78</v>
      </c>
      <c r="BS8" s="5" t="s">
        <v>15</v>
      </c>
      <c r="BT8" s="5" t="s">
        <v>15</v>
      </c>
      <c r="BU8" s="5"/>
      <c r="BV8" s="7">
        <v>2010</v>
      </c>
      <c r="BW8" s="5" t="s">
        <v>78</v>
      </c>
      <c r="BX8" s="5" t="s">
        <v>15</v>
      </c>
      <c r="BY8" s="5" t="s">
        <v>15</v>
      </c>
      <c r="BZ8" s="5"/>
      <c r="CA8" s="7">
        <v>2010</v>
      </c>
      <c r="CB8" s="5" t="s">
        <v>78</v>
      </c>
    </row>
    <row r="9" spans="1:80" ht="18">
      <c r="A9" s="36" t="s">
        <v>89</v>
      </c>
      <c r="B9" s="33">
        <f>F9+февраль11!B9</f>
        <v>80</v>
      </c>
      <c r="C9" s="33">
        <f>G9+февраль11!C9</f>
        <v>100.3</v>
      </c>
      <c r="D9" s="33">
        <f>C9/B9*100</f>
        <v>125.37499999999999</v>
      </c>
      <c r="E9" s="33">
        <v>73.47985347985347</v>
      </c>
      <c r="F9" s="34">
        <v>27</v>
      </c>
      <c r="G9" s="33">
        <v>30.8</v>
      </c>
      <c r="H9" s="33">
        <v>114.07407407407408</v>
      </c>
      <c r="I9" s="36">
        <f>M9+февраль11!I9</f>
        <v>113</v>
      </c>
      <c r="J9" s="36">
        <f>N9+февраль11!J9</f>
        <v>214.7</v>
      </c>
      <c r="K9" s="33">
        <f>J9/I9*100</f>
        <v>190</v>
      </c>
      <c r="L9" s="33">
        <v>243.14835787089467</v>
      </c>
      <c r="M9" s="36">
        <v>37</v>
      </c>
      <c r="N9" s="34">
        <v>76.8</v>
      </c>
      <c r="O9" s="33">
        <v>207.56756756756758</v>
      </c>
      <c r="P9" s="33">
        <f>B9+I9</f>
        <v>193</v>
      </c>
      <c r="Q9" s="33">
        <f>C9+J9</f>
        <v>315</v>
      </c>
      <c r="R9" s="33">
        <f>Q9/P9*100</f>
        <v>163.21243523316062</v>
      </c>
      <c r="S9" s="33">
        <v>140.12455516014234</v>
      </c>
      <c r="T9" s="33">
        <f>F9+M9</f>
        <v>64</v>
      </c>
      <c r="U9" s="33">
        <f>G9+N9</f>
        <v>107.6</v>
      </c>
      <c r="V9" s="33">
        <f>U9/T9*100</f>
        <v>168.125</v>
      </c>
      <c r="W9" s="33">
        <f>AA9+февраль11!W9</f>
        <v>21</v>
      </c>
      <c r="X9" s="33">
        <f>AB9+февраль11!X9</f>
        <v>27</v>
      </c>
      <c r="Y9" s="33">
        <f>X9/W9*100</f>
        <v>128.57142857142858</v>
      </c>
      <c r="Z9" s="33">
        <v>98.18181818181819</v>
      </c>
      <c r="AA9" s="34">
        <v>9</v>
      </c>
      <c r="AB9" s="34">
        <v>11</v>
      </c>
      <c r="AC9" s="33">
        <f>AB9/AA9*100</f>
        <v>122.22222222222223</v>
      </c>
      <c r="AD9" s="33">
        <f>AH9+февраль11!AD9</f>
        <v>5</v>
      </c>
      <c r="AE9" s="33">
        <f>AI9+февраль11!AE9</f>
        <v>11.5</v>
      </c>
      <c r="AF9" s="33">
        <f>AE9/AD9*100</f>
        <v>229.99999999999997</v>
      </c>
      <c r="AG9" s="33">
        <v>108.49056603773586</v>
      </c>
      <c r="AH9" s="35">
        <v>3</v>
      </c>
      <c r="AI9" s="33">
        <v>3.9</v>
      </c>
      <c r="AJ9" s="33">
        <f>AI9/AH9*100</f>
        <v>130</v>
      </c>
      <c r="AK9" s="33">
        <f>W9+AD9</f>
        <v>26</v>
      </c>
      <c r="AL9" s="33">
        <f>X9+AE9</f>
        <v>38.5</v>
      </c>
      <c r="AM9" s="33">
        <f>AL9/AK9*100</f>
        <v>148.0769230769231</v>
      </c>
      <c r="AN9" s="33">
        <v>101.0498687664042</v>
      </c>
      <c r="AO9" s="33">
        <f>AA9+AH9</f>
        <v>12</v>
      </c>
      <c r="AP9" s="33">
        <f>AB9+AI9</f>
        <v>14.9</v>
      </c>
      <c r="AQ9" s="33">
        <f>AP9/AO9*100</f>
        <v>124.16666666666667</v>
      </c>
      <c r="AR9" s="33">
        <f>AV9+февраль11!AR9</f>
        <v>45444</v>
      </c>
      <c r="AS9" s="33">
        <f>AW9+февраль11!AS9</f>
        <v>46741.2</v>
      </c>
      <c r="AT9" s="33">
        <f>AS9/AR9*100</f>
        <v>102.85450224452073</v>
      </c>
      <c r="AU9" s="33">
        <v>105.36010720541708</v>
      </c>
      <c r="AV9" s="33">
        <v>16467</v>
      </c>
      <c r="AW9" s="33">
        <v>16489</v>
      </c>
      <c r="AX9" s="33">
        <f>AW9/AV9*100</f>
        <v>100.13360053440215</v>
      </c>
      <c r="AY9" s="33">
        <f>BC9+февраль11!AY9</f>
        <v>951</v>
      </c>
      <c r="AZ9" s="33">
        <f>BD9+февраль11!AZ9</f>
        <v>985.3</v>
      </c>
      <c r="BA9" s="33">
        <f>AZ9/AY9*100</f>
        <v>103.60672975814931</v>
      </c>
      <c r="BB9" s="33">
        <v>90.79432362698118</v>
      </c>
      <c r="BC9" s="65">
        <v>345</v>
      </c>
      <c r="BD9" s="69">
        <v>434.5</v>
      </c>
      <c r="BE9" s="83">
        <f>BD9/BC9*100</f>
        <v>125.94202898550724</v>
      </c>
      <c r="BF9" s="37">
        <v>100.57298772169167</v>
      </c>
      <c r="BG9" s="38">
        <f>BK9+февраль11!BG9</f>
        <v>1306.5</v>
      </c>
      <c r="BH9" s="38">
        <f>BL9+февраль11!BH9</f>
        <v>1306.7</v>
      </c>
      <c r="BI9" s="39">
        <f>BH9/BG9*100</f>
        <v>100.01530807500959</v>
      </c>
      <c r="BJ9" s="39">
        <v>95.2960910151692</v>
      </c>
      <c r="BK9" s="38">
        <v>438.9</v>
      </c>
      <c r="BL9" s="39">
        <v>439.5</v>
      </c>
      <c r="BM9" s="69">
        <f>BL9/BK9*100</f>
        <v>100.1367053998633</v>
      </c>
      <c r="BN9" s="38"/>
      <c r="BO9" s="38"/>
      <c r="BP9" s="39"/>
      <c r="BQ9" s="39"/>
      <c r="BR9" s="38"/>
      <c r="BS9" s="38">
        <v>969</v>
      </c>
      <c r="BT9" s="38">
        <v>882</v>
      </c>
      <c r="BU9" s="39">
        <f>BT9/BS9*100</f>
        <v>91.02167182662538</v>
      </c>
      <c r="BV9" s="38">
        <v>87</v>
      </c>
      <c r="BW9" s="38">
        <f>BT9/BV9*100</f>
        <v>1013.7931034482758</v>
      </c>
      <c r="BX9" s="38">
        <v>8840</v>
      </c>
      <c r="BY9" s="38">
        <v>3600</v>
      </c>
      <c r="BZ9" s="39">
        <f>BY9/BX9*100</f>
        <v>40.723981900452486</v>
      </c>
      <c r="CA9" s="38">
        <v>1280</v>
      </c>
      <c r="CB9" s="39">
        <f>BY9/CA9*100</f>
        <v>281.25</v>
      </c>
    </row>
    <row r="10" spans="1:80" ht="18">
      <c r="A10" s="36" t="s">
        <v>90</v>
      </c>
      <c r="B10" s="33">
        <f>F10+февраль11!B10</f>
        <v>85</v>
      </c>
      <c r="C10" s="33">
        <f>G10+февраль11!C10</f>
        <v>147.7</v>
      </c>
      <c r="D10" s="33">
        <f aca="true" t="shared" si="0" ref="D10:D23">C10/B10*100</f>
        <v>173.76470588235293</v>
      </c>
      <c r="E10" s="33">
        <v>103.64912280701755</v>
      </c>
      <c r="F10" s="34">
        <v>35</v>
      </c>
      <c r="G10" s="33">
        <v>53.1</v>
      </c>
      <c r="H10" s="33">
        <v>151.71428571428572</v>
      </c>
      <c r="I10" s="36">
        <f>M10+февраль11!I10</f>
        <v>229</v>
      </c>
      <c r="J10" s="36">
        <f>N10+февраль11!J10</f>
        <v>125.3</v>
      </c>
      <c r="K10" s="33">
        <f aca="true" t="shared" si="1" ref="K10:K23">J10/I10*100</f>
        <v>54.716157205240165</v>
      </c>
      <c r="L10" s="33">
        <v>54.93204734765453</v>
      </c>
      <c r="M10" s="36">
        <v>87</v>
      </c>
      <c r="N10" s="34">
        <v>49.2</v>
      </c>
      <c r="O10" s="33">
        <v>56.55172413793104</v>
      </c>
      <c r="P10" s="33">
        <f aca="true" t="shared" si="2" ref="P10:P23">B10+I10</f>
        <v>314</v>
      </c>
      <c r="Q10" s="33">
        <f aca="true" t="shared" si="3" ref="Q10:Q23">C10+J10</f>
        <v>273</v>
      </c>
      <c r="R10" s="33">
        <f aca="true" t="shared" si="4" ref="R10:R23">Q10/P10*100</f>
        <v>86.94267515923568</v>
      </c>
      <c r="S10" s="33">
        <v>73.66432811656772</v>
      </c>
      <c r="T10" s="33">
        <f aca="true" t="shared" si="5" ref="T10:T23">F10+M10</f>
        <v>122</v>
      </c>
      <c r="U10" s="33">
        <f aca="true" t="shared" si="6" ref="U10:U23">G10+N10</f>
        <v>102.30000000000001</v>
      </c>
      <c r="V10" s="33">
        <f aca="true" t="shared" si="7" ref="V10:V23">U10/T10*100</f>
        <v>83.85245901639345</v>
      </c>
      <c r="W10" s="33">
        <f>AA10+февраль11!W10</f>
        <v>18</v>
      </c>
      <c r="X10" s="33">
        <f>AB10+февраль11!X10</f>
        <v>18.4</v>
      </c>
      <c r="Y10" s="33">
        <f aca="true" t="shared" si="8" ref="Y10:Y23">X10/W10*100</f>
        <v>102.22222222222221</v>
      </c>
      <c r="Z10" s="33">
        <v>152.06611570247932</v>
      </c>
      <c r="AA10" s="34">
        <v>8</v>
      </c>
      <c r="AB10" s="34">
        <v>8.4</v>
      </c>
      <c r="AC10" s="33">
        <f aca="true" t="shared" si="9" ref="AC10:AC23">AB10/AA10*100</f>
        <v>105</v>
      </c>
      <c r="AD10" s="33">
        <f>AH10+февраль11!AD10</f>
        <v>6</v>
      </c>
      <c r="AE10" s="33">
        <f>AI10+февраль11!AE10</f>
        <v>5.6</v>
      </c>
      <c r="AF10" s="33">
        <f aca="true" t="shared" si="10" ref="AF10:AF23">AE10/AD10*100</f>
        <v>93.33333333333333</v>
      </c>
      <c r="AG10" s="33">
        <v>25.225225225225223</v>
      </c>
      <c r="AH10" s="35">
        <v>3</v>
      </c>
      <c r="AI10" s="33">
        <v>0.6</v>
      </c>
      <c r="AJ10" s="33">
        <f aca="true" t="shared" si="11" ref="AJ10:AJ23">AI10/AH10*100</f>
        <v>20</v>
      </c>
      <c r="AK10" s="33">
        <f aca="true" t="shared" si="12" ref="AK10:AK23">W10+AD10</f>
        <v>24</v>
      </c>
      <c r="AL10" s="33">
        <f aca="true" t="shared" si="13" ref="AL10:AL23">X10+AE10</f>
        <v>24</v>
      </c>
      <c r="AM10" s="33">
        <f aca="true" t="shared" si="14" ref="AM10:AM23">AL10/AK10*100</f>
        <v>100</v>
      </c>
      <c r="AN10" s="33">
        <v>69.97084548104957</v>
      </c>
      <c r="AO10" s="33">
        <f aca="true" t="shared" si="15" ref="AO10:AO23">AA10+AH10</f>
        <v>11</v>
      </c>
      <c r="AP10" s="33">
        <f aca="true" t="shared" si="16" ref="AP10:AP23">AB10+AI10</f>
        <v>9</v>
      </c>
      <c r="AQ10" s="33">
        <f aca="true" t="shared" si="17" ref="AQ10:AQ23">AP10/AO10*100</f>
        <v>81.81818181818183</v>
      </c>
      <c r="AR10" s="33">
        <f>AV10+февраль11!AR10</f>
        <v>5286</v>
      </c>
      <c r="AS10" s="33">
        <f>AW10+февраль11!AS10</f>
        <v>5343.700000000001</v>
      </c>
      <c r="AT10" s="33">
        <f aca="true" t="shared" si="18" ref="AT10:AT23">AS10/AR10*100</f>
        <v>101.09156261823686</v>
      </c>
      <c r="AU10" s="33">
        <v>115.74310526138957</v>
      </c>
      <c r="AV10" s="33">
        <v>2130</v>
      </c>
      <c r="AW10" s="33">
        <v>2129.4</v>
      </c>
      <c r="AX10" s="33">
        <f aca="true" t="shared" si="19" ref="AX10:AX23">AW10/AV10*100</f>
        <v>99.9718309859155</v>
      </c>
      <c r="AY10" s="33">
        <f>BC10+февраль11!AY10</f>
        <v>142</v>
      </c>
      <c r="AZ10" s="33">
        <f>BD10+февраль11!AZ10</f>
        <v>202.7</v>
      </c>
      <c r="BA10" s="33">
        <f aca="true" t="shared" si="20" ref="BA10:BA23">AZ10/AY10*100</f>
        <v>142.74647887323943</v>
      </c>
      <c r="BB10" s="33">
        <v>156.52509652509653</v>
      </c>
      <c r="BC10" s="65">
        <v>50</v>
      </c>
      <c r="BD10" s="69">
        <v>61</v>
      </c>
      <c r="BE10" s="83">
        <f aca="true" t="shared" si="21" ref="BE10:BE23">BD10/BC10*100</f>
        <v>122</v>
      </c>
      <c r="BF10" s="37">
        <v>101.28864258529747</v>
      </c>
      <c r="BG10" s="38">
        <f>BK10+февраль11!BG10</f>
        <v>123.1</v>
      </c>
      <c r="BH10" s="38">
        <f>BL10+февраль11!BH10</f>
        <v>132</v>
      </c>
      <c r="BI10" s="39">
        <f aca="true" t="shared" si="22" ref="BI10:BI25">BH10/BG10*100</f>
        <v>107.22989439480098</v>
      </c>
      <c r="BJ10" s="39">
        <v>86.16187989556137</v>
      </c>
      <c r="BK10" s="34">
        <v>48.9</v>
      </c>
      <c r="BL10" s="33">
        <v>52.6</v>
      </c>
      <c r="BM10" s="69">
        <f aca="true" t="shared" si="23" ref="BM10:BM25">BL10/BK10*100</f>
        <v>107.56646216768917</v>
      </c>
      <c r="BN10" s="38">
        <v>10</v>
      </c>
      <c r="BO10" s="38">
        <v>10</v>
      </c>
      <c r="BP10" s="39">
        <v>100</v>
      </c>
      <c r="BQ10" s="39"/>
      <c r="BR10" s="38"/>
      <c r="BS10" s="38"/>
      <c r="BT10" s="38"/>
      <c r="BU10" s="39"/>
      <c r="BV10" s="38"/>
      <c r="BW10" s="38"/>
      <c r="BX10" s="38">
        <v>1510</v>
      </c>
      <c r="BY10" s="38">
        <v>225</v>
      </c>
      <c r="BZ10" s="39">
        <f aca="true" t="shared" si="24" ref="BZ10:BZ23">BY10/BX10*100</f>
        <v>14.90066225165563</v>
      </c>
      <c r="CA10" s="38">
        <v>30</v>
      </c>
      <c r="CB10" s="39">
        <f aca="true" t="shared" si="25" ref="CB10:CB23">BY10/CA10*100</f>
        <v>750</v>
      </c>
    </row>
    <row r="11" spans="1:80" ht="18">
      <c r="A11" s="36" t="s">
        <v>2</v>
      </c>
      <c r="B11" s="33">
        <f>F11+февраль11!B11</f>
        <v>8</v>
      </c>
      <c r="C11" s="33">
        <f>G11+февраль11!C11</f>
        <v>3.1</v>
      </c>
      <c r="D11" s="33">
        <f t="shared" si="0"/>
        <v>38.75</v>
      </c>
      <c r="E11" s="33">
        <v>20.945945945945947</v>
      </c>
      <c r="F11" s="34">
        <v>4</v>
      </c>
      <c r="G11" s="33">
        <v>1.3</v>
      </c>
      <c r="H11" s="33">
        <v>32.5</v>
      </c>
      <c r="I11" s="36">
        <f>M11+февраль11!I11</f>
        <v>705</v>
      </c>
      <c r="J11" s="36">
        <f>N11+февраль11!J11</f>
        <v>815.5</v>
      </c>
      <c r="K11" s="33">
        <f t="shared" si="1"/>
        <v>115.67375886524822</v>
      </c>
      <c r="L11" s="33">
        <v>131.32045088566827</v>
      </c>
      <c r="M11" s="36">
        <v>251</v>
      </c>
      <c r="N11" s="34">
        <v>285.4</v>
      </c>
      <c r="O11" s="33">
        <v>113.70517928286851</v>
      </c>
      <c r="P11" s="33">
        <f t="shared" si="2"/>
        <v>713</v>
      </c>
      <c r="Q11" s="33">
        <f t="shared" si="3"/>
        <v>818.6</v>
      </c>
      <c r="R11" s="33">
        <f t="shared" si="4"/>
        <v>114.81065918653577</v>
      </c>
      <c r="S11" s="33">
        <v>128.7511796162315</v>
      </c>
      <c r="T11" s="33">
        <f t="shared" si="5"/>
        <v>255</v>
      </c>
      <c r="U11" s="33">
        <f t="shared" si="6"/>
        <v>286.7</v>
      </c>
      <c r="V11" s="33">
        <f t="shared" si="7"/>
        <v>112.4313725490196</v>
      </c>
      <c r="W11" s="33">
        <f>AA11+февраль11!W11</f>
        <v>5</v>
      </c>
      <c r="X11" s="33">
        <f>AB11+февраль11!X11</f>
        <v>8</v>
      </c>
      <c r="Y11" s="33">
        <f t="shared" si="8"/>
        <v>160</v>
      </c>
      <c r="Z11" s="33">
        <v>160</v>
      </c>
      <c r="AA11" s="34">
        <v>2</v>
      </c>
      <c r="AB11" s="34">
        <v>6</v>
      </c>
      <c r="AC11" s="33">
        <f t="shared" si="9"/>
        <v>300</v>
      </c>
      <c r="AD11" s="33">
        <f>AH11+февраль11!AD11</f>
        <v>43</v>
      </c>
      <c r="AE11" s="33">
        <f>AI11+февраль11!AE11</f>
        <v>64.9</v>
      </c>
      <c r="AF11" s="33">
        <f t="shared" si="10"/>
        <v>150.93023255813955</v>
      </c>
      <c r="AG11" s="33">
        <v>189.21282798833823</v>
      </c>
      <c r="AH11" s="35">
        <v>8</v>
      </c>
      <c r="AI11" s="33">
        <v>25.9</v>
      </c>
      <c r="AJ11" s="33">
        <f t="shared" si="11"/>
        <v>323.75</v>
      </c>
      <c r="AK11" s="33">
        <f t="shared" si="12"/>
        <v>48</v>
      </c>
      <c r="AL11" s="33">
        <f t="shared" si="13"/>
        <v>72.9</v>
      </c>
      <c r="AM11" s="33">
        <f t="shared" si="14"/>
        <v>151.875</v>
      </c>
      <c r="AN11" s="33">
        <v>185.4961832061069</v>
      </c>
      <c r="AO11" s="33">
        <f t="shared" si="15"/>
        <v>10</v>
      </c>
      <c r="AP11" s="33">
        <f t="shared" si="16"/>
        <v>31.9</v>
      </c>
      <c r="AQ11" s="33">
        <f t="shared" si="17"/>
        <v>319</v>
      </c>
      <c r="AR11" s="33">
        <f>AV11+февраль11!AR11</f>
        <v>3191</v>
      </c>
      <c r="AS11" s="33">
        <f>AW11+февраль11!AS11</f>
        <v>3231.4</v>
      </c>
      <c r="AT11" s="33">
        <f t="shared" si="18"/>
        <v>101.26606079598872</v>
      </c>
      <c r="AU11" s="33">
        <v>119.67152481061726</v>
      </c>
      <c r="AV11" s="33">
        <v>1122</v>
      </c>
      <c r="AW11" s="33">
        <v>1123.1</v>
      </c>
      <c r="AX11" s="33">
        <f t="shared" si="19"/>
        <v>100.09803921568627</v>
      </c>
      <c r="AY11" s="33">
        <f>BC11+февраль11!AY11</f>
        <v>84</v>
      </c>
      <c r="AZ11" s="33">
        <f>BD11+февраль11!AZ11</f>
        <v>100.6</v>
      </c>
      <c r="BA11" s="33">
        <f t="shared" si="20"/>
        <v>119.76190476190476</v>
      </c>
      <c r="BB11" s="33">
        <v>137.8082191780822</v>
      </c>
      <c r="BC11" s="65">
        <v>29</v>
      </c>
      <c r="BD11" s="69">
        <v>40</v>
      </c>
      <c r="BE11" s="83">
        <f t="shared" si="21"/>
        <v>137.93103448275863</v>
      </c>
      <c r="BF11" s="37">
        <v>108.68477792151789</v>
      </c>
      <c r="BG11" s="38">
        <f>BK11+февраль11!BG11</f>
        <v>139.9</v>
      </c>
      <c r="BH11" s="38">
        <f>BL11+февраль11!BH11</f>
        <v>147.8</v>
      </c>
      <c r="BI11" s="39">
        <f t="shared" si="22"/>
        <v>105.6468906361687</v>
      </c>
      <c r="BJ11" s="39">
        <v>96.41226353555122</v>
      </c>
      <c r="BK11" s="34">
        <v>56.5</v>
      </c>
      <c r="BL11" s="33">
        <v>59.7</v>
      </c>
      <c r="BM11" s="69">
        <f t="shared" si="23"/>
        <v>105.66371681415929</v>
      </c>
      <c r="BN11" s="38">
        <v>10</v>
      </c>
      <c r="BO11" s="38">
        <v>10</v>
      </c>
      <c r="BP11" s="39">
        <v>100</v>
      </c>
      <c r="BQ11" s="39"/>
      <c r="BR11" s="38"/>
      <c r="BS11" s="38"/>
      <c r="BT11" s="38"/>
      <c r="BU11" s="39"/>
      <c r="BV11" s="38"/>
      <c r="BW11" s="38"/>
      <c r="BX11" s="38">
        <v>3140</v>
      </c>
      <c r="BY11" s="38">
        <v>70</v>
      </c>
      <c r="BZ11" s="39">
        <f t="shared" si="24"/>
        <v>2.229299363057325</v>
      </c>
      <c r="CA11" s="38">
        <v>30</v>
      </c>
      <c r="CB11" s="39">
        <f t="shared" si="25"/>
        <v>233.33333333333334</v>
      </c>
    </row>
    <row r="12" spans="1:80" ht="18">
      <c r="A12" s="36" t="s">
        <v>3</v>
      </c>
      <c r="B12" s="33">
        <f>F12+февраль11!B12</f>
        <v>46</v>
      </c>
      <c r="C12" s="33">
        <f>G12+февраль11!C12</f>
        <v>47</v>
      </c>
      <c r="D12" s="33">
        <f t="shared" si="0"/>
        <v>102.17391304347827</v>
      </c>
      <c r="E12" s="33">
        <v>91.97651663405088</v>
      </c>
      <c r="F12" s="34">
        <v>18</v>
      </c>
      <c r="G12" s="33">
        <v>18.5</v>
      </c>
      <c r="H12" s="33">
        <v>102.77777777777777</v>
      </c>
      <c r="I12" s="36">
        <f>M12+февраль11!I12</f>
        <v>277</v>
      </c>
      <c r="J12" s="36">
        <f>N12+февраль11!J12</f>
        <v>352.3</v>
      </c>
      <c r="K12" s="33">
        <f t="shared" si="1"/>
        <v>127.1841155234657</v>
      </c>
      <c r="L12" s="33">
        <v>128.8588149231895</v>
      </c>
      <c r="M12" s="36">
        <v>104</v>
      </c>
      <c r="N12" s="34">
        <v>130.5</v>
      </c>
      <c r="O12" s="33">
        <v>125.48076923076923</v>
      </c>
      <c r="P12" s="33">
        <f t="shared" si="2"/>
        <v>323</v>
      </c>
      <c r="Q12" s="33">
        <f t="shared" si="3"/>
        <v>399.3</v>
      </c>
      <c r="R12" s="33">
        <f t="shared" si="4"/>
        <v>123.62229102167184</v>
      </c>
      <c r="S12" s="33">
        <v>123.05084745762713</v>
      </c>
      <c r="T12" s="33">
        <f t="shared" si="5"/>
        <v>122</v>
      </c>
      <c r="U12" s="33">
        <f t="shared" si="6"/>
        <v>149</v>
      </c>
      <c r="V12" s="33">
        <f t="shared" si="7"/>
        <v>122.13114754098359</v>
      </c>
      <c r="W12" s="33">
        <f>AA12+февраль11!W12</f>
        <v>13</v>
      </c>
      <c r="X12" s="33">
        <f>AB12+февраль11!X12</f>
        <v>15.1</v>
      </c>
      <c r="Y12" s="33">
        <f t="shared" si="8"/>
        <v>116.15384615384615</v>
      </c>
      <c r="Z12" s="33">
        <v>117.05426356589146</v>
      </c>
      <c r="AA12" s="34">
        <v>5</v>
      </c>
      <c r="AB12" s="34">
        <v>0.7</v>
      </c>
      <c r="AC12" s="33">
        <f t="shared" si="9"/>
        <v>13.999999999999998</v>
      </c>
      <c r="AD12" s="33">
        <f>AH12+февраль11!AD12</f>
        <v>4</v>
      </c>
      <c r="AE12" s="33">
        <f>AI12+февраль11!AE12</f>
        <v>2</v>
      </c>
      <c r="AF12" s="33">
        <f t="shared" si="10"/>
        <v>50</v>
      </c>
      <c r="AG12" s="33">
        <v>12.195121951219514</v>
      </c>
      <c r="AH12" s="35">
        <v>2</v>
      </c>
      <c r="AI12" s="33">
        <v>2</v>
      </c>
      <c r="AJ12" s="33">
        <f t="shared" si="11"/>
        <v>100</v>
      </c>
      <c r="AK12" s="33">
        <f t="shared" si="12"/>
        <v>17</v>
      </c>
      <c r="AL12" s="33">
        <f t="shared" si="13"/>
        <v>17.1</v>
      </c>
      <c r="AM12" s="33">
        <f t="shared" si="14"/>
        <v>100.58823529411765</v>
      </c>
      <c r="AN12" s="33">
        <v>58.361774744027315</v>
      </c>
      <c r="AO12" s="33">
        <f t="shared" si="15"/>
        <v>7</v>
      </c>
      <c r="AP12" s="33">
        <f t="shared" si="16"/>
        <v>2.7</v>
      </c>
      <c r="AQ12" s="33">
        <f t="shared" si="17"/>
        <v>38.57142857142858</v>
      </c>
      <c r="AR12" s="33">
        <f>AV12+февраль11!AR12</f>
        <v>27249</v>
      </c>
      <c r="AS12" s="33">
        <f>AW12+февраль11!AS12</f>
        <v>28242.2</v>
      </c>
      <c r="AT12" s="33">
        <f t="shared" si="18"/>
        <v>103.64490440016148</v>
      </c>
      <c r="AU12" s="33">
        <v>116.40554329147224</v>
      </c>
      <c r="AV12" s="33">
        <v>10380</v>
      </c>
      <c r="AW12" s="33">
        <v>10381.8</v>
      </c>
      <c r="AX12" s="33">
        <f t="shared" si="19"/>
        <v>100.01734104046243</v>
      </c>
      <c r="AY12" s="33">
        <f>BC12+февраль11!AY12</f>
        <v>409</v>
      </c>
      <c r="AZ12" s="33">
        <f>BD12+февраль11!AZ12</f>
        <v>566.2</v>
      </c>
      <c r="BA12" s="33">
        <f t="shared" si="20"/>
        <v>138.4352078239609</v>
      </c>
      <c r="BB12" s="33">
        <v>146.68393782383419</v>
      </c>
      <c r="BC12" s="65">
        <v>135</v>
      </c>
      <c r="BD12" s="69">
        <v>242.5</v>
      </c>
      <c r="BE12" s="83">
        <f t="shared" si="21"/>
        <v>179.62962962962962</v>
      </c>
      <c r="BF12" s="37">
        <v>100.91707693792837</v>
      </c>
      <c r="BG12" s="38">
        <f>BK12+февраль11!BG12</f>
        <v>527.2</v>
      </c>
      <c r="BH12" s="38">
        <f>BL12+февраль11!BH12</f>
        <v>555</v>
      </c>
      <c r="BI12" s="39">
        <f t="shared" si="22"/>
        <v>105.2731411229135</v>
      </c>
      <c r="BJ12" s="39">
        <v>111.91772534785241</v>
      </c>
      <c r="BK12" s="34">
        <v>167.2</v>
      </c>
      <c r="BL12" s="33">
        <v>176.6</v>
      </c>
      <c r="BM12" s="69">
        <f t="shared" si="23"/>
        <v>105.622009569378</v>
      </c>
      <c r="BN12" s="38"/>
      <c r="BO12" s="38"/>
      <c r="BP12" s="39"/>
      <c r="BQ12" s="39">
        <v>15</v>
      </c>
      <c r="BR12" s="38">
        <f>BO12/BQ12*100</f>
        <v>0</v>
      </c>
      <c r="BS12" s="38">
        <v>100</v>
      </c>
      <c r="BT12" s="38">
        <v>87</v>
      </c>
      <c r="BU12" s="39">
        <f>BT12/BS12*100</f>
        <v>87</v>
      </c>
      <c r="BV12" s="38">
        <v>84</v>
      </c>
      <c r="BW12" s="38">
        <f>BT12/BV12*100</f>
        <v>103.57142857142858</v>
      </c>
      <c r="BX12" s="38">
        <v>1736</v>
      </c>
      <c r="BY12" s="38">
        <v>360</v>
      </c>
      <c r="BZ12" s="39">
        <f t="shared" si="24"/>
        <v>20.737327188940093</v>
      </c>
      <c r="CA12" s="38">
        <v>640</v>
      </c>
      <c r="CB12" s="39">
        <f t="shared" si="25"/>
        <v>56.25</v>
      </c>
    </row>
    <row r="13" spans="1:80" ht="18">
      <c r="A13" s="36" t="s">
        <v>4</v>
      </c>
      <c r="B13" s="33">
        <f>F13+февраль11!B13</f>
        <v>10</v>
      </c>
      <c r="C13" s="33">
        <f>G13+февраль11!C13</f>
        <v>3.8</v>
      </c>
      <c r="D13" s="33">
        <f t="shared" si="0"/>
        <v>38</v>
      </c>
      <c r="E13" s="33">
        <v>29.00763358778626</v>
      </c>
      <c r="F13" s="34">
        <v>5</v>
      </c>
      <c r="G13" s="33">
        <v>1.8</v>
      </c>
      <c r="H13" s="33">
        <v>36</v>
      </c>
      <c r="I13" s="36">
        <f>M13+февраль11!I13</f>
        <v>1239</v>
      </c>
      <c r="J13" s="36">
        <f>N13+февраль11!J13</f>
        <v>1449.8000000000002</v>
      </c>
      <c r="K13" s="33">
        <f t="shared" si="1"/>
        <v>117.0137207425343</v>
      </c>
      <c r="L13" s="33">
        <v>131.87193014371476</v>
      </c>
      <c r="M13" s="36">
        <v>410</v>
      </c>
      <c r="N13" s="33">
        <v>521.7</v>
      </c>
      <c r="O13" s="33">
        <v>127.2439024390244</v>
      </c>
      <c r="P13" s="33">
        <f t="shared" si="2"/>
        <v>1249</v>
      </c>
      <c r="Q13" s="33">
        <f t="shared" si="3"/>
        <v>1453.6000000000001</v>
      </c>
      <c r="R13" s="33">
        <f t="shared" si="4"/>
        <v>116.38110488390714</v>
      </c>
      <c r="S13" s="33">
        <v>130.66067415730336</v>
      </c>
      <c r="T13" s="33">
        <f t="shared" si="5"/>
        <v>415</v>
      </c>
      <c r="U13" s="33">
        <f t="shared" si="6"/>
        <v>523.5</v>
      </c>
      <c r="V13" s="33">
        <f t="shared" si="7"/>
        <v>126.144578313253</v>
      </c>
      <c r="W13" s="33">
        <f>AA13+февраль11!W13</f>
        <v>3</v>
      </c>
      <c r="X13" s="33">
        <f>AB13+февраль11!X13</f>
        <v>3</v>
      </c>
      <c r="Y13" s="33">
        <f t="shared" si="8"/>
        <v>100</v>
      </c>
      <c r="Z13" s="33">
        <v>100</v>
      </c>
      <c r="AA13" s="34">
        <v>1</v>
      </c>
      <c r="AB13" s="34">
        <v>1</v>
      </c>
      <c r="AC13" s="33">
        <f t="shared" si="9"/>
        <v>100</v>
      </c>
      <c r="AD13" s="33">
        <f>AH13+февраль11!AD13</f>
        <v>50</v>
      </c>
      <c r="AE13" s="33">
        <f>AI13+февраль11!AE13</f>
        <v>52.6</v>
      </c>
      <c r="AF13" s="33">
        <f t="shared" si="10"/>
        <v>105.2</v>
      </c>
      <c r="AG13" s="33">
        <v>129.23832923832924</v>
      </c>
      <c r="AH13" s="35">
        <v>20</v>
      </c>
      <c r="AI13" s="33">
        <v>24.3</v>
      </c>
      <c r="AJ13" s="33">
        <f t="shared" si="11"/>
        <v>121.50000000000001</v>
      </c>
      <c r="AK13" s="33">
        <f t="shared" si="12"/>
        <v>53</v>
      </c>
      <c r="AL13" s="33">
        <f t="shared" si="13"/>
        <v>55.6</v>
      </c>
      <c r="AM13" s="33">
        <f t="shared" si="14"/>
        <v>104.90566037735849</v>
      </c>
      <c r="AN13" s="33">
        <v>127.23112128146452</v>
      </c>
      <c r="AO13" s="33">
        <f t="shared" si="15"/>
        <v>21</v>
      </c>
      <c r="AP13" s="33">
        <f t="shared" si="16"/>
        <v>25.3</v>
      </c>
      <c r="AQ13" s="33">
        <f t="shared" si="17"/>
        <v>120.47619047619047</v>
      </c>
      <c r="AR13" s="33">
        <f>AV13+февраль11!AR13</f>
        <v>2306</v>
      </c>
      <c r="AS13" s="33">
        <f>AW13+февраль11!AS13</f>
        <v>2529.8</v>
      </c>
      <c r="AT13" s="33">
        <f>AS13/AR13*100</f>
        <v>109.70511708586297</v>
      </c>
      <c r="AU13" s="33">
        <v>111.30008103286477</v>
      </c>
      <c r="AV13" s="33">
        <v>811</v>
      </c>
      <c r="AW13" s="33">
        <v>811.9</v>
      </c>
      <c r="AX13" s="33">
        <f t="shared" si="19"/>
        <v>100.11097410604192</v>
      </c>
      <c r="AY13" s="33">
        <f>BC13+февраль11!AY13</f>
        <v>43</v>
      </c>
      <c r="AZ13" s="33">
        <f>BD13+февраль11!AZ13</f>
        <v>92.1</v>
      </c>
      <c r="BA13" s="33">
        <f t="shared" si="20"/>
        <v>214.18604651162792</v>
      </c>
      <c r="BB13" s="33">
        <v>92.56281407035175</v>
      </c>
      <c r="BC13" s="65">
        <v>17</v>
      </c>
      <c r="BD13" s="69">
        <v>30</v>
      </c>
      <c r="BE13" s="83">
        <f t="shared" si="21"/>
        <v>176.47058823529412</v>
      </c>
      <c r="BF13" s="37">
        <v>100.63993394230273</v>
      </c>
      <c r="BG13" s="38">
        <f>BK13+февраль11!BG13</f>
        <v>105.5</v>
      </c>
      <c r="BH13" s="38">
        <f>BL13+февраль11!BH13</f>
        <v>111</v>
      </c>
      <c r="BI13" s="39">
        <f t="shared" si="22"/>
        <v>105.2132701421801</v>
      </c>
      <c r="BJ13" s="39">
        <v>82.40534521158129</v>
      </c>
      <c r="BK13" s="34">
        <v>30.5</v>
      </c>
      <c r="BL13" s="33">
        <v>32.9</v>
      </c>
      <c r="BM13" s="69">
        <f t="shared" si="23"/>
        <v>107.86885245901638</v>
      </c>
      <c r="BN13" s="38"/>
      <c r="BO13" s="38"/>
      <c r="BP13" s="39"/>
      <c r="BQ13" s="39"/>
      <c r="BR13" s="38"/>
      <c r="BS13" s="38"/>
      <c r="BT13" s="38"/>
      <c r="BU13" s="39"/>
      <c r="BV13" s="38"/>
      <c r="BW13" s="38"/>
      <c r="BX13" s="38">
        <v>300</v>
      </c>
      <c r="BY13" s="38">
        <v>70</v>
      </c>
      <c r="BZ13" s="39">
        <f t="shared" si="24"/>
        <v>23.333333333333332</v>
      </c>
      <c r="CA13" s="38"/>
      <c r="CB13" s="39"/>
    </row>
    <row r="14" spans="1:80" ht="18">
      <c r="A14" s="36" t="s">
        <v>5</v>
      </c>
      <c r="B14" s="33">
        <f>F14+февраль11!B14</f>
        <v>24</v>
      </c>
      <c r="C14" s="33">
        <f>G14+февраль11!C14</f>
        <v>28.5</v>
      </c>
      <c r="D14" s="33">
        <f t="shared" si="0"/>
        <v>118.75</v>
      </c>
      <c r="E14" s="33">
        <v>107.54716981132076</v>
      </c>
      <c r="F14" s="34">
        <v>9</v>
      </c>
      <c r="G14" s="33">
        <v>11.4</v>
      </c>
      <c r="H14" s="33">
        <v>126.66666666666666</v>
      </c>
      <c r="I14" s="36">
        <f>M14+февраль11!I14</f>
        <v>78</v>
      </c>
      <c r="J14" s="36">
        <f>N14+февраль11!J14</f>
        <v>56</v>
      </c>
      <c r="K14" s="33">
        <f t="shared" si="1"/>
        <v>71.7948717948718</v>
      </c>
      <c r="L14" s="33">
        <v>60.279870828848225</v>
      </c>
      <c r="M14" s="36">
        <v>33</v>
      </c>
      <c r="N14" s="34">
        <v>32.3</v>
      </c>
      <c r="O14" s="33">
        <v>97.87878787878786</v>
      </c>
      <c r="P14" s="33">
        <f t="shared" si="2"/>
        <v>102</v>
      </c>
      <c r="Q14" s="33">
        <f t="shared" si="3"/>
        <v>84.5</v>
      </c>
      <c r="R14" s="33">
        <f t="shared" si="4"/>
        <v>82.84313725490196</v>
      </c>
      <c r="S14" s="33">
        <v>70.77051926298157</v>
      </c>
      <c r="T14" s="33">
        <f t="shared" si="5"/>
        <v>42</v>
      </c>
      <c r="U14" s="33">
        <f t="shared" si="6"/>
        <v>43.699999999999996</v>
      </c>
      <c r="V14" s="33">
        <f t="shared" si="7"/>
        <v>104.04761904761904</v>
      </c>
      <c r="W14" s="33">
        <f>AA14+февраль11!W14</f>
        <v>7</v>
      </c>
      <c r="X14" s="33">
        <f>AB14+февраль11!X14</f>
        <v>7.6</v>
      </c>
      <c r="Y14" s="33">
        <f t="shared" si="8"/>
        <v>108.57142857142857</v>
      </c>
      <c r="Z14" s="33">
        <v>110.14492753623186</v>
      </c>
      <c r="AA14" s="34">
        <v>3</v>
      </c>
      <c r="AB14" s="34">
        <v>3</v>
      </c>
      <c r="AC14" s="33">
        <f t="shared" si="9"/>
        <v>100</v>
      </c>
      <c r="AD14" s="33">
        <f>AH14+февраль11!AD14</f>
        <v>1113</v>
      </c>
      <c r="AE14" s="33">
        <f>AI14+февраль11!AE14</f>
        <v>975</v>
      </c>
      <c r="AF14" s="33">
        <f t="shared" si="10"/>
        <v>87.6010781671159</v>
      </c>
      <c r="AG14" s="33">
        <v>121.17822520507085</v>
      </c>
      <c r="AH14" s="35">
        <v>353</v>
      </c>
      <c r="AI14" s="33">
        <v>336.3</v>
      </c>
      <c r="AJ14" s="33">
        <f t="shared" si="11"/>
        <v>95.26912181303116</v>
      </c>
      <c r="AK14" s="33">
        <f t="shared" si="12"/>
        <v>1120</v>
      </c>
      <c r="AL14" s="33">
        <f t="shared" si="13"/>
        <v>982.6</v>
      </c>
      <c r="AM14" s="33">
        <f t="shared" si="14"/>
        <v>87.73214285714286</v>
      </c>
      <c r="AN14" s="33">
        <v>121.08441158348735</v>
      </c>
      <c r="AO14" s="33">
        <f t="shared" si="15"/>
        <v>356</v>
      </c>
      <c r="AP14" s="33">
        <f t="shared" si="16"/>
        <v>339.3</v>
      </c>
      <c r="AQ14" s="33">
        <f t="shared" si="17"/>
        <v>95.30898876404494</v>
      </c>
      <c r="AR14" s="33">
        <f>AV14+февраль11!AR14</f>
        <v>4187</v>
      </c>
      <c r="AS14" s="33">
        <f>AW14+февраль11!AS14</f>
        <v>4214.799999999999</v>
      </c>
      <c r="AT14" s="33">
        <f t="shared" si="18"/>
        <v>100.66395987580606</v>
      </c>
      <c r="AU14" s="33">
        <v>107.65910274878708</v>
      </c>
      <c r="AV14" s="33">
        <v>1499</v>
      </c>
      <c r="AW14" s="33">
        <v>1499.6</v>
      </c>
      <c r="AX14" s="33">
        <f t="shared" si="19"/>
        <v>100.04002668445631</v>
      </c>
      <c r="AY14" s="33">
        <f>BC14+февраль11!AY14</f>
        <v>139</v>
      </c>
      <c r="AZ14" s="33">
        <f>BD14+февраль11!AZ14</f>
        <v>107</v>
      </c>
      <c r="BA14" s="33">
        <f t="shared" si="20"/>
        <v>76.97841726618705</v>
      </c>
      <c r="BB14" s="33">
        <v>96.83257918552036</v>
      </c>
      <c r="BC14" s="65">
        <v>44</v>
      </c>
      <c r="BD14" s="69">
        <v>43.5</v>
      </c>
      <c r="BE14" s="83">
        <f t="shared" si="21"/>
        <v>98.86363636363636</v>
      </c>
      <c r="BF14" s="37">
        <v>99.03947599788991</v>
      </c>
      <c r="BG14" s="38">
        <f>BK14+февраль11!BG14</f>
        <v>238</v>
      </c>
      <c r="BH14" s="38">
        <f>BL14+февраль11!BH14</f>
        <v>249.3</v>
      </c>
      <c r="BI14" s="39">
        <f t="shared" si="22"/>
        <v>104.74789915966387</v>
      </c>
      <c r="BJ14" s="39">
        <v>119.7406340057637</v>
      </c>
      <c r="BK14" s="34">
        <v>78.7</v>
      </c>
      <c r="BL14" s="33">
        <v>86.5</v>
      </c>
      <c r="BM14" s="69">
        <f t="shared" si="23"/>
        <v>109.9110546378653</v>
      </c>
      <c r="BN14" s="38"/>
      <c r="BO14" s="38"/>
      <c r="BP14" s="39"/>
      <c r="BQ14" s="39"/>
      <c r="BR14" s="38"/>
      <c r="BS14" s="38"/>
      <c r="BT14" s="38"/>
      <c r="BU14" s="39"/>
      <c r="BV14" s="38"/>
      <c r="BW14" s="38"/>
      <c r="BX14" s="38">
        <v>600</v>
      </c>
      <c r="BY14" s="38"/>
      <c r="BZ14" s="39"/>
      <c r="CA14" s="38">
        <v>40</v>
      </c>
      <c r="CB14" s="39"/>
    </row>
    <row r="15" spans="1:80" ht="18">
      <c r="A15" s="36" t="s">
        <v>6</v>
      </c>
      <c r="B15" s="33">
        <f>F15+февраль11!B15</f>
        <v>23</v>
      </c>
      <c r="C15" s="33">
        <f>G15+февраль11!C15</f>
        <v>27.299999999999997</v>
      </c>
      <c r="D15" s="33">
        <f t="shared" si="0"/>
        <v>118.69565217391302</v>
      </c>
      <c r="E15" s="33">
        <v>76.68539325842696</v>
      </c>
      <c r="F15" s="34">
        <v>10</v>
      </c>
      <c r="G15" s="33">
        <v>11.6</v>
      </c>
      <c r="H15" s="33">
        <v>116</v>
      </c>
      <c r="I15" s="36">
        <f>M15+февраль11!I15</f>
        <v>0</v>
      </c>
      <c r="J15" s="36">
        <f>N15+февраль11!J15</f>
        <v>0</v>
      </c>
      <c r="K15" s="33"/>
      <c r="L15" s="33"/>
      <c r="M15" s="36"/>
      <c r="N15" s="34"/>
      <c r="O15" s="33"/>
      <c r="P15" s="33">
        <f t="shared" si="2"/>
        <v>23</v>
      </c>
      <c r="Q15" s="33">
        <f t="shared" si="3"/>
        <v>27.299999999999997</v>
      </c>
      <c r="R15" s="33">
        <f t="shared" si="4"/>
        <v>118.69565217391302</v>
      </c>
      <c r="S15" s="33">
        <v>76.68539325842696</v>
      </c>
      <c r="T15" s="33">
        <f t="shared" si="5"/>
        <v>10</v>
      </c>
      <c r="U15" s="33">
        <f t="shared" si="6"/>
        <v>11.6</v>
      </c>
      <c r="V15" s="33">
        <f t="shared" si="7"/>
        <v>115.99999999999999</v>
      </c>
      <c r="W15" s="33">
        <f>AA15+февраль11!W15</f>
        <v>7</v>
      </c>
      <c r="X15" s="33">
        <f>AB15+февраль11!X15</f>
        <v>7.6000000000000005</v>
      </c>
      <c r="Y15" s="33">
        <f t="shared" si="8"/>
        <v>108.57142857142858</v>
      </c>
      <c r="Z15" s="33">
        <v>105.55555555555556</v>
      </c>
      <c r="AA15" s="34">
        <v>2</v>
      </c>
      <c r="AB15" s="34">
        <v>2.2</v>
      </c>
      <c r="AC15" s="33">
        <f t="shared" si="9"/>
        <v>110.00000000000001</v>
      </c>
      <c r="AD15" s="33"/>
      <c r="AE15" s="33"/>
      <c r="AF15" s="33"/>
      <c r="AG15" s="33"/>
      <c r="AH15" s="35"/>
      <c r="AI15" s="33"/>
      <c r="AJ15" s="33"/>
      <c r="AK15" s="33">
        <f t="shared" si="12"/>
        <v>7</v>
      </c>
      <c r="AL15" s="33">
        <f t="shared" si="13"/>
        <v>7.6000000000000005</v>
      </c>
      <c r="AM15" s="33">
        <f t="shared" si="14"/>
        <v>108.57142857142858</v>
      </c>
      <c r="AN15" s="33">
        <v>105.55555555555556</v>
      </c>
      <c r="AO15" s="33">
        <f t="shared" si="15"/>
        <v>2</v>
      </c>
      <c r="AP15" s="33">
        <f t="shared" si="16"/>
        <v>2.2</v>
      </c>
      <c r="AQ15" s="33">
        <f t="shared" si="17"/>
        <v>110.00000000000001</v>
      </c>
      <c r="AR15" s="33">
        <f>AV15+февраль11!AR15</f>
        <v>1925</v>
      </c>
      <c r="AS15" s="33">
        <f>AW15+февраль11!AS15</f>
        <v>1943.6</v>
      </c>
      <c r="AT15" s="33">
        <f t="shared" si="18"/>
        <v>100.96623376623377</v>
      </c>
      <c r="AU15" s="33">
        <v>109.6860056932432</v>
      </c>
      <c r="AV15" s="33">
        <v>677</v>
      </c>
      <c r="AW15" s="33">
        <v>677.9</v>
      </c>
      <c r="AX15" s="33">
        <f t="shared" si="19"/>
        <v>100.13293943870013</v>
      </c>
      <c r="AY15" s="33">
        <f>BC15+февраль11!AY15</f>
        <v>39</v>
      </c>
      <c r="AZ15" s="33">
        <f>BD15+февраль11!AZ15</f>
        <v>25.7</v>
      </c>
      <c r="BA15" s="33">
        <f t="shared" si="20"/>
        <v>65.8974358974359</v>
      </c>
      <c r="BB15" s="33">
        <v>131.1224489795918</v>
      </c>
      <c r="BC15" s="65">
        <v>15</v>
      </c>
      <c r="BD15" s="69">
        <v>12</v>
      </c>
      <c r="BE15" s="83">
        <f t="shared" si="21"/>
        <v>80</v>
      </c>
      <c r="BF15" s="37">
        <v>100</v>
      </c>
      <c r="BG15" s="38">
        <f>BK15+февраль11!BG15</f>
        <v>70.4</v>
      </c>
      <c r="BH15" s="38">
        <f>BL15+февраль11!BH15</f>
        <v>73.7</v>
      </c>
      <c r="BI15" s="39">
        <f t="shared" si="22"/>
        <v>104.6875</v>
      </c>
      <c r="BJ15" s="39">
        <v>101.51515151515152</v>
      </c>
      <c r="BK15" s="34">
        <v>27.8</v>
      </c>
      <c r="BL15" s="33">
        <v>30.1</v>
      </c>
      <c r="BM15" s="69">
        <f t="shared" si="23"/>
        <v>108.27338129496403</v>
      </c>
      <c r="BN15" s="38"/>
      <c r="BO15" s="38"/>
      <c r="BP15" s="39"/>
      <c r="BQ15" s="39"/>
      <c r="BR15" s="38"/>
      <c r="BS15" s="38"/>
      <c r="BT15" s="38"/>
      <c r="BU15" s="39"/>
      <c r="BV15" s="38"/>
      <c r="BW15" s="38"/>
      <c r="BX15" s="38">
        <v>580</v>
      </c>
      <c r="BY15" s="38"/>
      <c r="BZ15" s="39"/>
      <c r="CA15" s="38"/>
      <c r="CB15" s="39"/>
    </row>
    <row r="16" spans="1:80" ht="18">
      <c r="A16" s="36" t="s">
        <v>7</v>
      </c>
      <c r="B16" s="33">
        <f>F16+февраль11!B16</f>
        <v>63</v>
      </c>
      <c r="C16" s="33">
        <f>G16+февраль11!C16</f>
        <v>74.6</v>
      </c>
      <c r="D16" s="33">
        <f t="shared" si="0"/>
        <v>118.41269841269842</v>
      </c>
      <c r="E16" s="33">
        <v>110.35502958579882</v>
      </c>
      <c r="F16" s="34">
        <v>23</v>
      </c>
      <c r="G16" s="33">
        <v>25.4</v>
      </c>
      <c r="H16" s="33">
        <v>110.43478260869564</v>
      </c>
      <c r="I16" s="36">
        <f>M16+февраль11!I16</f>
        <v>715</v>
      </c>
      <c r="J16" s="36">
        <f>N16+февраль11!J16</f>
        <v>863.6</v>
      </c>
      <c r="K16" s="33">
        <f t="shared" si="1"/>
        <v>120.7832167832168</v>
      </c>
      <c r="L16" s="33">
        <v>122.0981196097837</v>
      </c>
      <c r="M16" s="36">
        <v>273</v>
      </c>
      <c r="N16" s="34">
        <v>337.1</v>
      </c>
      <c r="O16" s="33">
        <v>123.47985347985349</v>
      </c>
      <c r="P16" s="33">
        <f t="shared" si="2"/>
        <v>778</v>
      </c>
      <c r="Q16" s="33">
        <f t="shared" si="3"/>
        <v>938.2</v>
      </c>
      <c r="R16" s="33">
        <f t="shared" si="4"/>
        <v>120.59125964010285</v>
      </c>
      <c r="S16" s="33">
        <v>121.07368692734548</v>
      </c>
      <c r="T16" s="33">
        <f t="shared" si="5"/>
        <v>296</v>
      </c>
      <c r="U16" s="33">
        <f t="shared" si="6"/>
        <v>362.5</v>
      </c>
      <c r="V16" s="33">
        <f t="shared" si="7"/>
        <v>122.46621621621621</v>
      </c>
      <c r="W16" s="33">
        <f>AA16+февраль11!W16</f>
        <v>16</v>
      </c>
      <c r="X16" s="33">
        <f>AB16+февраль11!X16</f>
        <v>16.1</v>
      </c>
      <c r="Y16" s="33">
        <f t="shared" si="8"/>
        <v>100.62500000000001</v>
      </c>
      <c r="Z16" s="33">
        <v>113.38028169014088</v>
      </c>
      <c r="AA16" s="34">
        <v>6</v>
      </c>
      <c r="AB16" s="34">
        <v>6</v>
      </c>
      <c r="AC16" s="33">
        <f t="shared" si="9"/>
        <v>100</v>
      </c>
      <c r="AD16" s="33">
        <f>AH16+февраль11!AD16</f>
        <v>31</v>
      </c>
      <c r="AE16" s="33">
        <f>AI16+февраль11!AE16</f>
        <v>44.5</v>
      </c>
      <c r="AF16" s="33">
        <f t="shared" si="10"/>
        <v>143.5483870967742</v>
      </c>
      <c r="AG16" s="33">
        <v>88.11881188118812</v>
      </c>
      <c r="AH16" s="35">
        <v>11</v>
      </c>
      <c r="AI16" s="33">
        <v>9.5</v>
      </c>
      <c r="AJ16" s="33">
        <f t="shared" si="11"/>
        <v>86.36363636363636</v>
      </c>
      <c r="AK16" s="33">
        <f t="shared" si="12"/>
        <v>47</v>
      </c>
      <c r="AL16" s="33">
        <f t="shared" si="13"/>
        <v>60.6</v>
      </c>
      <c r="AM16" s="33">
        <f t="shared" si="14"/>
        <v>128.93617021276594</v>
      </c>
      <c r="AN16" s="33">
        <v>93.6630602782071</v>
      </c>
      <c r="AO16" s="33">
        <f t="shared" si="15"/>
        <v>17</v>
      </c>
      <c r="AP16" s="33">
        <f t="shared" si="16"/>
        <v>15.5</v>
      </c>
      <c r="AQ16" s="33">
        <f t="shared" si="17"/>
        <v>91.17647058823529</v>
      </c>
      <c r="AR16" s="33">
        <f>AV16+февраль11!AR16</f>
        <v>7214</v>
      </c>
      <c r="AS16" s="33">
        <f>AW16+февраль11!AS16</f>
        <v>7303.7</v>
      </c>
      <c r="AT16" s="33">
        <f t="shared" si="18"/>
        <v>101.24341558081508</v>
      </c>
      <c r="AU16" s="33">
        <v>111.6845608768951</v>
      </c>
      <c r="AV16" s="33">
        <v>2869</v>
      </c>
      <c r="AW16" s="33">
        <v>2871.3</v>
      </c>
      <c r="AX16" s="33">
        <f t="shared" si="19"/>
        <v>100.08016730568143</v>
      </c>
      <c r="AY16" s="33">
        <f>BC16+февраль11!AY16</f>
        <v>208</v>
      </c>
      <c r="AZ16" s="33">
        <f>BD16+февраль11!AZ16</f>
        <v>331.1</v>
      </c>
      <c r="BA16" s="33">
        <f t="shared" si="20"/>
        <v>159.18269230769232</v>
      </c>
      <c r="BB16" s="33">
        <v>180.14145810663763</v>
      </c>
      <c r="BC16" s="65">
        <v>72</v>
      </c>
      <c r="BD16" s="69">
        <v>86.4</v>
      </c>
      <c r="BE16" s="83">
        <f t="shared" si="21"/>
        <v>120.00000000000001</v>
      </c>
      <c r="BF16" s="37">
        <v>100.91194649913872</v>
      </c>
      <c r="BG16" s="38">
        <f>BK16+февраль11!BG16</f>
        <v>475.2</v>
      </c>
      <c r="BH16" s="38">
        <f>BL16+февраль11!BH16</f>
        <v>511.6</v>
      </c>
      <c r="BI16" s="39">
        <f t="shared" si="22"/>
        <v>107.65993265993268</v>
      </c>
      <c r="BJ16" s="39">
        <v>130.64351378958122</v>
      </c>
      <c r="BK16" s="34">
        <v>252.2</v>
      </c>
      <c r="BL16" s="33">
        <v>272.3</v>
      </c>
      <c r="BM16" s="69">
        <f t="shared" si="23"/>
        <v>107.96986518636005</v>
      </c>
      <c r="BN16" s="38"/>
      <c r="BO16" s="38"/>
      <c r="BP16" s="39"/>
      <c r="BQ16" s="39"/>
      <c r="BR16" s="38"/>
      <c r="BS16" s="38">
        <v>150</v>
      </c>
      <c r="BT16" s="38">
        <v>188</v>
      </c>
      <c r="BU16" s="39">
        <f>BT16/BS16*100</f>
        <v>125.33333333333334</v>
      </c>
      <c r="BV16" s="38">
        <v>166</v>
      </c>
      <c r="BW16" s="38">
        <f>BT16/BV16*100</f>
        <v>113.25301204819279</v>
      </c>
      <c r="BX16" s="38">
        <v>1890</v>
      </c>
      <c r="BY16" s="38">
        <v>470</v>
      </c>
      <c r="BZ16" s="39">
        <f t="shared" si="24"/>
        <v>24.867724867724867</v>
      </c>
      <c r="CA16" s="38">
        <v>445</v>
      </c>
      <c r="CB16" s="39">
        <f t="shared" si="25"/>
        <v>105.61797752808988</v>
      </c>
    </row>
    <row r="17" spans="1:80" ht="18">
      <c r="A17" s="36" t="s">
        <v>8</v>
      </c>
      <c r="B17" s="33">
        <f>F17+февраль11!B17</f>
        <v>53</v>
      </c>
      <c r="C17" s="33">
        <f>G17+февраль11!C17</f>
        <v>98</v>
      </c>
      <c r="D17" s="33">
        <f t="shared" si="0"/>
        <v>184.9056603773585</v>
      </c>
      <c r="E17" s="33">
        <v>94.32146294513956</v>
      </c>
      <c r="F17" s="34">
        <v>20</v>
      </c>
      <c r="G17" s="33">
        <v>38.8</v>
      </c>
      <c r="H17" s="33">
        <v>194</v>
      </c>
      <c r="I17" s="36">
        <f>M17+февраль11!I17</f>
        <v>0</v>
      </c>
      <c r="J17" s="36">
        <f>N17+февраль11!J17</f>
        <v>0</v>
      </c>
      <c r="K17" s="33"/>
      <c r="L17" s="33"/>
      <c r="M17" s="36"/>
      <c r="N17" s="34"/>
      <c r="O17" s="33"/>
      <c r="P17" s="33">
        <f t="shared" si="2"/>
        <v>53</v>
      </c>
      <c r="Q17" s="33">
        <f t="shared" si="3"/>
        <v>98</v>
      </c>
      <c r="R17" s="33">
        <f t="shared" si="4"/>
        <v>184.9056603773585</v>
      </c>
      <c r="S17" s="33">
        <v>94.32146294513956</v>
      </c>
      <c r="T17" s="33">
        <f t="shared" si="5"/>
        <v>20</v>
      </c>
      <c r="U17" s="33">
        <f t="shared" si="6"/>
        <v>38.8</v>
      </c>
      <c r="V17" s="33">
        <f t="shared" si="7"/>
        <v>194</v>
      </c>
      <c r="W17" s="33">
        <f>AA17+февраль11!W17</f>
        <v>9</v>
      </c>
      <c r="X17" s="33">
        <f>AB17+февраль11!X17</f>
        <v>9</v>
      </c>
      <c r="Y17" s="33">
        <f t="shared" si="8"/>
        <v>100</v>
      </c>
      <c r="Z17" s="33">
        <v>90</v>
      </c>
      <c r="AA17" s="34">
        <v>2</v>
      </c>
      <c r="AB17" s="34">
        <v>2</v>
      </c>
      <c r="AC17" s="33">
        <f t="shared" si="9"/>
        <v>100</v>
      </c>
      <c r="AD17" s="33"/>
      <c r="AE17" s="33">
        <f>AI17+февраль11!AE17</f>
        <v>0</v>
      </c>
      <c r="AF17" s="33"/>
      <c r="AG17" s="33"/>
      <c r="AH17" s="35"/>
      <c r="AI17" s="33"/>
      <c r="AJ17" s="33"/>
      <c r="AK17" s="33">
        <f t="shared" si="12"/>
        <v>9</v>
      </c>
      <c r="AL17" s="33">
        <f t="shared" si="13"/>
        <v>9</v>
      </c>
      <c r="AM17" s="33">
        <f t="shared" si="14"/>
        <v>100</v>
      </c>
      <c r="AN17" s="33">
        <v>90</v>
      </c>
      <c r="AO17" s="33">
        <f t="shared" si="15"/>
        <v>2</v>
      </c>
      <c r="AP17" s="33">
        <f t="shared" si="16"/>
        <v>2</v>
      </c>
      <c r="AQ17" s="33">
        <f t="shared" si="17"/>
        <v>100</v>
      </c>
      <c r="AR17" s="33">
        <f>AV17+февраль11!AR17</f>
        <v>2423</v>
      </c>
      <c r="AS17" s="33">
        <f>AW17+февраль11!AS17</f>
        <v>2440.8</v>
      </c>
      <c r="AT17" s="33">
        <f t="shared" si="18"/>
        <v>100.73462649607924</v>
      </c>
      <c r="AU17" s="33">
        <v>117.91708342007546</v>
      </c>
      <c r="AV17" s="33">
        <v>852</v>
      </c>
      <c r="AW17" s="33">
        <v>851.8</v>
      </c>
      <c r="AX17" s="33">
        <f t="shared" si="19"/>
        <v>99.97652582159624</v>
      </c>
      <c r="AY17" s="33">
        <f>BC17+февраль11!AY17</f>
        <v>72</v>
      </c>
      <c r="AZ17" s="33">
        <f>BD17+февраль11!AZ17</f>
        <v>63</v>
      </c>
      <c r="BA17" s="33">
        <f t="shared" si="20"/>
        <v>87.5</v>
      </c>
      <c r="BB17" s="33">
        <v>108.62068965517241</v>
      </c>
      <c r="BC17" s="65">
        <v>26</v>
      </c>
      <c r="BD17" s="69">
        <v>22</v>
      </c>
      <c r="BE17" s="83">
        <f t="shared" si="21"/>
        <v>84.61538461538461</v>
      </c>
      <c r="BF17" s="37">
        <v>100.45051386737998</v>
      </c>
      <c r="BG17" s="38">
        <f>BK17+февраль11!BG17</f>
        <v>90.5</v>
      </c>
      <c r="BH17" s="38">
        <f>BL17+февраль11!BH17</f>
        <v>98.7</v>
      </c>
      <c r="BI17" s="39">
        <f t="shared" si="22"/>
        <v>109.06077348066299</v>
      </c>
      <c r="BJ17" s="39">
        <v>108.46153846153845</v>
      </c>
      <c r="BK17" s="34">
        <v>29.8</v>
      </c>
      <c r="BL17" s="33">
        <v>31.2</v>
      </c>
      <c r="BM17" s="69">
        <f t="shared" si="23"/>
        <v>104.69798657718121</v>
      </c>
      <c r="BN17" s="38"/>
      <c r="BO17" s="38"/>
      <c r="BP17" s="39"/>
      <c r="BQ17" s="39"/>
      <c r="BR17" s="38"/>
      <c r="BT17" s="9"/>
      <c r="BU17" s="39"/>
      <c r="BV17" s="9"/>
      <c r="BW17" s="38"/>
      <c r="BX17" s="38">
        <v>480</v>
      </c>
      <c r="BY17" s="38"/>
      <c r="BZ17" s="39"/>
      <c r="CA17" s="38"/>
      <c r="CB17" s="39"/>
    </row>
    <row r="18" spans="1:80" ht="18">
      <c r="A18" s="36" t="s">
        <v>9</v>
      </c>
      <c r="B18" s="33">
        <f>F18+февраль11!B18</f>
        <v>15</v>
      </c>
      <c r="C18" s="33">
        <f>G18+февраль11!C18</f>
        <v>16</v>
      </c>
      <c r="D18" s="33">
        <f t="shared" si="0"/>
        <v>106.66666666666667</v>
      </c>
      <c r="E18" s="33">
        <v>97.56097560975611</v>
      </c>
      <c r="F18" s="34">
        <v>5</v>
      </c>
      <c r="G18" s="33">
        <v>5.4</v>
      </c>
      <c r="H18" s="33">
        <v>108</v>
      </c>
      <c r="I18" s="36">
        <f>M18+февраль11!I18</f>
        <v>253</v>
      </c>
      <c r="J18" s="36">
        <f>N18+февраль11!J18</f>
        <v>212.9</v>
      </c>
      <c r="K18" s="33">
        <f t="shared" si="1"/>
        <v>84.1501976284585</v>
      </c>
      <c r="L18" s="33">
        <v>86.57991053273687</v>
      </c>
      <c r="M18" s="36">
        <v>122</v>
      </c>
      <c r="N18" s="34">
        <v>98.9</v>
      </c>
      <c r="O18" s="33">
        <v>81.06557377049181</v>
      </c>
      <c r="P18" s="33">
        <f t="shared" si="2"/>
        <v>268</v>
      </c>
      <c r="Q18" s="33">
        <f t="shared" si="3"/>
        <v>228.9</v>
      </c>
      <c r="R18" s="33">
        <f t="shared" si="4"/>
        <v>85.41044776119404</v>
      </c>
      <c r="S18" s="33">
        <v>87.26648875333586</v>
      </c>
      <c r="T18" s="33">
        <f t="shared" si="5"/>
        <v>127</v>
      </c>
      <c r="U18" s="33">
        <f t="shared" si="6"/>
        <v>104.30000000000001</v>
      </c>
      <c r="V18" s="33">
        <f t="shared" si="7"/>
        <v>82.1259842519685</v>
      </c>
      <c r="W18" s="33">
        <f>AA18+февраль11!W18</f>
        <v>4</v>
      </c>
      <c r="X18" s="33">
        <f>AB18+февраль11!X18</f>
        <v>4.4</v>
      </c>
      <c r="Y18" s="33">
        <f t="shared" si="8"/>
        <v>110.00000000000001</v>
      </c>
      <c r="Z18" s="33">
        <v>107.31707317073173</v>
      </c>
      <c r="AA18" s="34">
        <v>2</v>
      </c>
      <c r="AB18" s="34"/>
      <c r="AC18" s="33">
        <f t="shared" si="9"/>
        <v>0</v>
      </c>
      <c r="AD18" s="33"/>
      <c r="AE18" s="33">
        <f>AI18+февраль11!AE18</f>
        <v>8.8</v>
      </c>
      <c r="AF18" s="33"/>
      <c r="AG18" s="33">
        <v>46.07329842931937</v>
      </c>
      <c r="AH18" s="35">
        <v>3</v>
      </c>
      <c r="AI18" s="33">
        <v>2.4</v>
      </c>
      <c r="AJ18" s="33">
        <f t="shared" si="11"/>
        <v>80</v>
      </c>
      <c r="AK18" s="33">
        <f t="shared" si="12"/>
        <v>4</v>
      </c>
      <c r="AL18" s="33">
        <f t="shared" si="13"/>
        <v>13.200000000000001</v>
      </c>
      <c r="AM18" s="33">
        <f t="shared" si="14"/>
        <v>330</v>
      </c>
      <c r="AN18" s="33">
        <v>56.896551724137936</v>
      </c>
      <c r="AO18" s="33">
        <f t="shared" si="15"/>
        <v>5</v>
      </c>
      <c r="AP18" s="33">
        <f t="shared" si="16"/>
        <v>2.4</v>
      </c>
      <c r="AQ18" s="33">
        <f t="shared" si="17"/>
        <v>48</v>
      </c>
      <c r="AR18" s="33">
        <f>AV18+февраль11!AR18</f>
        <v>2519</v>
      </c>
      <c r="AS18" s="33">
        <f>AW18+февраль11!AS18</f>
        <v>2546.5</v>
      </c>
      <c r="AT18" s="33">
        <f t="shared" si="18"/>
        <v>101.09170305676855</v>
      </c>
      <c r="AU18" s="33">
        <v>118.43877114126249</v>
      </c>
      <c r="AV18" s="33">
        <v>886</v>
      </c>
      <c r="AW18" s="33">
        <v>886.3</v>
      </c>
      <c r="AX18" s="33">
        <f t="shared" si="19"/>
        <v>100.03386004514671</v>
      </c>
      <c r="AY18" s="33">
        <f>BC18+февраль11!AY18</f>
        <v>31</v>
      </c>
      <c r="AZ18" s="33">
        <f>BD18+февраль11!AZ18</f>
        <v>63</v>
      </c>
      <c r="BA18" s="33">
        <f t="shared" si="20"/>
        <v>203.2258064516129</v>
      </c>
      <c r="BB18" s="33">
        <v>156.32754342431764</v>
      </c>
      <c r="BC18" s="65">
        <v>11</v>
      </c>
      <c r="BD18" s="69">
        <v>18.3</v>
      </c>
      <c r="BE18" s="83">
        <f t="shared" si="21"/>
        <v>166.36363636363637</v>
      </c>
      <c r="BF18" s="37">
        <v>100.88374635568513</v>
      </c>
      <c r="BG18" s="38">
        <f>BK18+февраль11!BG18</f>
        <v>99.6</v>
      </c>
      <c r="BH18" s="38">
        <f>BL18+февраль11!BH18</f>
        <v>106.1</v>
      </c>
      <c r="BI18" s="39">
        <f t="shared" si="22"/>
        <v>106.52610441767068</v>
      </c>
      <c r="BJ18" s="39">
        <v>72.52221462747778</v>
      </c>
      <c r="BK18" s="34">
        <v>50</v>
      </c>
      <c r="BL18" s="33">
        <v>52.9</v>
      </c>
      <c r="BM18" s="69">
        <f t="shared" si="23"/>
        <v>105.80000000000001</v>
      </c>
      <c r="BN18" s="38"/>
      <c r="BO18" s="38"/>
      <c r="BP18" s="39"/>
      <c r="BQ18" s="39"/>
      <c r="BR18" s="38"/>
      <c r="BS18" s="38"/>
      <c r="BT18" s="38"/>
      <c r="BU18" s="39"/>
      <c r="BV18" s="39"/>
      <c r="BW18" s="38"/>
      <c r="BX18" s="38">
        <v>300</v>
      </c>
      <c r="BY18" s="38">
        <v>60</v>
      </c>
      <c r="BZ18" s="39">
        <f t="shared" si="24"/>
        <v>20</v>
      </c>
      <c r="CA18" s="38"/>
      <c r="CB18" s="39"/>
    </row>
    <row r="19" spans="1:80" ht="18">
      <c r="A19" s="36" t="s">
        <v>10</v>
      </c>
      <c r="B19" s="33">
        <f>F19+февраль11!B19</f>
        <v>24</v>
      </c>
      <c r="C19" s="33">
        <f>G19+февраль11!C19</f>
        <v>36.5</v>
      </c>
      <c r="D19" s="33">
        <f t="shared" si="0"/>
        <v>152.08333333333331</v>
      </c>
      <c r="E19" s="33">
        <v>81.47321428571429</v>
      </c>
      <c r="F19" s="34">
        <v>9</v>
      </c>
      <c r="G19" s="33">
        <v>14.7</v>
      </c>
      <c r="H19" s="33">
        <v>163.33333333333334</v>
      </c>
      <c r="I19" s="36">
        <f>M19+февраль11!I19</f>
        <v>4</v>
      </c>
      <c r="J19" s="36">
        <f>N19+февраль11!J19</f>
        <v>5.6</v>
      </c>
      <c r="K19" s="33">
        <f t="shared" si="1"/>
        <v>140</v>
      </c>
      <c r="L19" s="33">
        <v>101.81818181818181</v>
      </c>
      <c r="M19" s="36">
        <v>2</v>
      </c>
      <c r="N19" s="34">
        <v>1.9</v>
      </c>
      <c r="O19" s="33"/>
      <c r="P19" s="33">
        <f t="shared" si="2"/>
        <v>28</v>
      </c>
      <c r="Q19" s="33">
        <f t="shared" si="3"/>
        <v>42.1</v>
      </c>
      <c r="R19" s="33">
        <f t="shared" si="4"/>
        <v>150.35714285714286</v>
      </c>
      <c r="S19" s="33">
        <v>83.69781312127236</v>
      </c>
      <c r="T19" s="33">
        <f t="shared" si="5"/>
        <v>11</v>
      </c>
      <c r="U19" s="33">
        <f t="shared" si="6"/>
        <v>16.599999999999998</v>
      </c>
      <c r="V19" s="33">
        <f t="shared" si="7"/>
        <v>150.90909090909088</v>
      </c>
      <c r="W19" s="33">
        <f>AA19+февраль11!W19</f>
        <v>3</v>
      </c>
      <c r="X19" s="33">
        <f>AB19+февраль11!X19</f>
        <v>3</v>
      </c>
      <c r="Y19" s="33">
        <f t="shared" si="8"/>
        <v>100</v>
      </c>
      <c r="Z19" s="33">
        <v>85.71428571428571</v>
      </c>
      <c r="AA19" s="34">
        <v>1</v>
      </c>
      <c r="AB19" s="34">
        <v>1</v>
      </c>
      <c r="AC19" s="33">
        <f t="shared" si="9"/>
        <v>100</v>
      </c>
      <c r="AD19" s="33"/>
      <c r="AE19" s="33"/>
      <c r="AF19" s="33"/>
      <c r="AG19" s="33"/>
      <c r="AH19" s="41"/>
      <c r="AI19" s="33"/>
      <c r="AJ19" s="33"/>
      <c r="AK19" s="33">
        <f t="shared" si="12"/>
        <v>3</v>
      </c>
      <c r="AL19" s="33">
        <f t="shared" si="13"/>
        <v>3</v>
      </c>
      <c r="AM19" s="33">
        <f t="shared" si="14"/>
        <v>100</v>
      </c>
      <c r="AN19" s="33">
        <v>85.71428571428571</v>
      </c>
      <c r="AO19" s="33">
        <f t="shared" si="15"/>
        <v>1</v>
      </c>
      <c r="AP19" s="33">
        <f t="shared" si="16"/>
        <v>1</v>
      </c>
      <c r="AQ19" s="33">
        <f t="shared" si="17"/>
        <v>100</v>
      </c>
      <c r="AR19" s="33">
        <f>AV19+февраль11!AR19</f>
        <v>1805</v>
      </c>
      <c r="AS19" s="33">
        <f>AW19+февраль11!AS19</f>
        <v>1817.7</v>
      </c>
      <c r="AT19" s="33">
        <f t="shared" si="18"/>
        <v>100.70360110803324</v>
      </c>
      <c r="AU19" s="33">
        <v>100.61049097587494</v>
      </c>
      <c r="AV19" s="33">
        <v>635</v>
      </c>
      <c r="AW19" s="33">
        <v>635</v>
      </c>
      <c r="AX19" s="33">
        <f t="shared" si="19"/>
        <v>100</v>
      </c>
      <c r="AY19" s="33">
        <f>BC19+февраль11!AY19</f>
        <v>48</v>
      </c>
      <c r="AZ19" s="33">
        <f>BD19+февраль11!AZ19</f>
        <v>31</v>
      </c>
      <c r="BA19" s="33">
        <f t="shared" si="20"/>
        <v>64.58333333333334</v>
      </c>
      <c r="BB19" s="33">
        <v>100</v>
      </c>
      <c r="BC19" s="65">
        <v>17</v>
      </c>
      <c r="BD19" s="69">
        <v>8</v>
      </c>
      <c r="BE19" s="83">
        <f t="shared" si="21"/>
        <v>47.05882352941176</v>
      </c>
      <c r="BF19" s="37">
        <v>100.05904930617065</v>
      </c>
      <c r="BG19" s="38">
        <f>BK19+февраль11!BG19</f>
        <v>69.2</v>
      </c>
      <c r="BH19" s="38">
        <f>BL19+февраль11!BH19</f>
        <v>73.2</v>
      </c>
      <c r="BI19" s="39">
        <f t="shared" si="22"/>
        <v>105.78034682080926</v>
      </c>
      <c r="BJ19" s="39">
        <v>113.84136858475895</v>
      </c>
      <c r="BK19" s="34">
        <v>32</v>
      </c>
      <c r="BL19" s="33">
        <v>34.5</v>
      </c>
      <c r="BM19" s="69">
        <f t="shared" si="23"/>
        <v>107.8125</v>
      </c>
      <c r="BN19" s="38"/>
      <c r="BO19" s="38"/>
      <c r="BP19" s="39"/>
      <c r="BQ19" s="39"/>
      <c r="BR19" s="38"/>
      <c r="BS19" s="38"/>
      <c r="BT19" s="38"/>
      <c r="BU19" s="39"/>
      <c r="BV19" s="39"/>
      <c r="BW19" s="38"/>
      <c r="BX19" s="38">
        <v>396</v>
      </c>
      <c r="BY19" s="38">
        <v>60</v>
      </c>
      <c r="BZ19" s="39">
        <f t="shared" si="24"/>
        <v>15.151515151515152</v>
      </c>
      <c r="CA19" s="38"/>
      <c r="CB19" s="39"/>
    </row>
    <row r="20" spans="1:80" ht="18">
      <c r="A20" s="36" t="s">
        <v>91</v>
      </c>
      <c r="B20" s="33">
        <f>F20+февраль11!B20</f>
        <v>62</v>
      </c>
      <c r="C20" s="33">
        <f>G20+февраль11!C20</f>
        <v>69.1</v>
      </c>
      <c r="D20" s="33">
        <f t="shared" si="0"/>
        <v>111.45161290322581</v>
      </c>
      <c r="E20" s="33">
        <v>97.59887005649716</v>
      </c>
      <c r="F20" s="34">
        <v>19</v>
      </c>
      <c r="G20" s="33">
        <v>24.1</v>
      </c>
      <c r="H20" s="33">
        <v>126.84210526315792</v>
      </c>
      <c r="I20" s="36">
        <f>M20+февраль11!I20</f>
        <v>224</v>
      </c>
      <c r="J20" s="36">
        <f>N20+февраль11!J20</f>
        <v>219.8</v>
      </c>
      <c r="K20" s="33">
        <f t="shared" si="1"/>
        <v>98.125</v>
      </c>
      <c r="L20" s="33">
        <v>99.18772563176897</v>
      </c>
      <c r="M20" s="36">
        <v>97</v>
      </c>
      <c r="N20" s="34">
        <v>95.5</v>
      </c>
      <c r="O20" s="33">
        <v>98.4536082474227</v>
      </c>
      <c r="P20" s="33">
        <f t="shared" si="2"/>
        <v>286</v>
      </c>
      <c r="Q20" s="33">
        <f t="shared" si="3"/>
        <v>288.9</v>
      </c>
      <c r="R20" s="33">
        <f t="shared" si="4"/>
        <v>101.01398601398601</v>
      </c>
      <c r="S20" s="33">
        <v>98.8030095759234</v>
      </c>
      <c r="T20" s="33">
        <f t="shared" si="5"/>
        <v>116</v>
      </c>
      <c r="U20" s="33">
        <f t="shared" si="6"/>
        <v>119.6</v>
      </c>
      <c r="V20" s="33">
        <f t="shared" si="7"/>
        <v>103.10344827586206</v>
      </c>
      <c r="W20" s="33">
        <f>AA20+февраль11!W20</f>
        <v>10</v>
      </c>
      <c r="X20" s="33">
        <f>AB20+февраль11!X20</f>
        <v>11.7</v>
      </c>
      <c r="Y20" s="33">
        <f t="shared" si="8"/>
        <v>117</v>
      </c>
      <c r="Z20" s="33">
        <v>113.59223300970874</v>
      </c>
      <c r="AA20" s="34">
        <v>4</v>
      </c>
      <c r="AB20" s="34">
        <v>4.1</v>
      </c>
      <c r="AC20" s="33">
        <f t="shared" si="9"/>
        <v>102.49999999999999</v>
      </c>
      <c r="AD20" s="33">
        <f>AH20+февраль11!AD20</f>
        <v>18</v>
      </c>
      <c r="AE20" s="33">
        <f>AI20+февраль11!AE20</f>
        <v>14.5</v>
      </c>
      <c r="AF20" s="33">
        <f t="shared" si="10"/>
        <v>80.55555555555556</v>
      </c>
      <c r="AG20" s="33">
        <v>102.11267605633803</v>
      </c>
      <c r="AH20" s="35">
        <v>10</v>
      </c>
      <c r="AI20" s="33">
        <v>1.8</v>
      </c>
      <c r="AJ20" s="33">
        <f t="shared" si="11"/>
        <v>18</v>
      </c>
      <c r="AK20" s="33">
        <f t="shared" si="12"/>
        <v>28</v>
      </c>
      <c r="AL20" s="33">
        <f t="shared" si="13"/>
        <v>26.2</v>
      </c>
      <c r="AM20" s="33">
        <f t="shared" si="14"/>
        <v>93.57142857142857</v>
      </c>
      <c r="AN20" s="33">
        <v>106.93877551020408</v>
      </c>
      <c r="AO20" s="33">
        <f t="shared" si="15"/>
        <v>14</v>
      </c>
      <c r="AP20" s="33">
        <f t="shared" si="16"/>
        <v>5.8999999999999995</v>
      </c>
      <c r="AQ20" s="33">
        <f t="shared" si="17"/>
        <v>42.14285714285714</v>
      </c>
      <c r="AR20" s="33">
        <f>AV20+февраль11!AR20</f>
        <v>48340</v>
      </c>
      <c r="AS20" s="33">
        <f>AW20+февраль11!AS20</f>
        <v>48895.3</v>
      </c>
      <c r="AT20" s="33">
        <f t="shared" si="18"/>
        <v>101.14873810508895</v>
      </c>
      <c r="AU20" s="33">
        <v>89.80655308506785</v>
      </c>
      <c r="AV20" s="33">
        <v>17820</v>
      </c>
      <c r="AW20" s="33">
        <v>17822.3</v>
      </c>
      <c r="AX20" s="33">
        <f t="shared" si="19"/>
        <v>100.01290684624018</v>
      </c>
      <c r="AY20" s="33">
        <f>BC20+февраль11!AY20</f>
        <v>328</v>
      </c>
      <c r="AZ20" s="33">
        <f>BD20+февраль11!AZ20</f>
        <v>313</v>
      </c>
      <c r="BA20" s="33">
        <f t="shared" si="20"/>
        <v>95.42682926829268</v>
      </c>
      <c r="BB20" s="33">
        <v>99.92657152890845</v>
      </c>
      <c r="BC20" s="65">
        <v>116</v>
      </c>
      <c r="BD20" s="69">
        <v>93.1</v>
      </c>
      <c r="BE20" s="83">
        <f t="shared" si="21"/>
        <v>80.25862068965517</v>
      </c>
      <c r="BF20" s="37">
        <v>100.11611030478956</v>
      </c>
      <c r="BG20" s="38">
        <f>BK20+февраль11!BG20</f>
        <v>814.6</v>
      </c>
      <c r="BH20" s="38">
        <f>BL20+февраль11!BH20</f>
        <v>875.6</v>
      </c>
      <c r="BI20" s="39">
        <f t="shared" si="22"/>
        <v>107.48833783452001</v>
      </c>
      <c r="BJ20" s="39">
        <v>147.9803954706777</v>
      </c>
      <c r="BK20" s="34">
        <v>262.5</v>
      </c>
      <c r="BL20" s="33">
        <v>281.1</v>
      </c>
      <c r="BM20" s="69">
        <f t="shared" si="23"/>
        <v>107.08571428571429</v>
      </c>
      <c r="BN20" s="38"/>
      <c r="BO20" s="38"/>
      <c r="BP20" s="39"/>
      <c r="BQ20" s="39">
        <v>10</v>
      </c>
      <c r="BR20" s="38">
        <f>BO20/BQ20*100</f>
        <v>0</v>
      </c>
      <c r="BS20" s="38">
        <v>111</v>
      </c>
      <c r="BT20" s="38">
        <v>200</v>
      </c>
      <c r="BU20" s="39">
        <f>BT20/BS20*100</f>
        <v>180.18018018018017</v>
      </c>
      <c r="BV20" s="39"/>
      <c r="BW20" s="38"/>
      <c r="BX20" s="38">
        <v>2240</v>
      </c>
      <c r="BY20" s="38">
        <v>1247</v>
      </c>
      <c r="BZ20" s="39">
        <f t="shared" si="24"/>
        <v>55.669642857142854</v>
      </c>
      <c r="CA20" s="38">
        <v>735</v>
      </c>
      <c r="CB20" s="39">
        <f t="shared" si="25"/>
        <v>169.65986394557825</v>
      </c>
    </row>
    <row r="21" spans="1:80" ht="18">
      <c r="A21" s="36" t="s">
        <v>11</v>
      </c>
      <c r="B21" s="33">
        <f>F21+февраль11!B21</f>
        <v>49</v>
      </c>
      <c r="C21" s="33">
        <f>G21+февраль11!C21</f>
        <v>50.6</v>
      </c>
      <c r="D21" s="33">
        <f t="shared" si="0"/>
        <v>103.26530612244898</v>
      </c>
      <c r="E21" s="33">
        <v>93.35793357933579</v>
      </c>
      <c r="F21" s="34">
        <v>17</v>
      </c>
      <c r="G21" s="33">
        <v>17.5</v>
      </c>
      <c r="H21" s="33">
        <v>102.94117647058823</v>
      </c>
      <c r="I21" s="36">
        <f>M21+февраль11!I21</f>
        <v>0</v>
      </c>
      <c r="J21" s="36">
        <f>N21+февраль11!J21</f>
        <v>0</v>
      </c>
      <c r="K21" s="33"/>
      <c r="L21" s="33"/>
      <c r="M21" s="36"/>
      <c r="N21" s="34"/>
      <c r="O21" s="33"/>
      <c r="P21" s="33">
        <f t="shared" si="2"/>
        <v>49</v>
      </c>
      <c r="Q21" s="33">
        <f t="shared" si="3"/>
        <v>50.6</v>
      </c>
      <c r="R21" s="33">
        <f t="shared" si="4"/>
        <v>103.26530612244898</v>
      </c>
      <c r="S21" s="33">
        <v>93.35793357933579</v>
      </c>
      <c r="T21" s="33">
        <f t="shared" si="5"/>
        <v>17</v>
      </c>
      <c r="U21" s="33">
        <f t="shared" si="6"/>
        <v>17.5</v>
      </c>
      <c r="V21" s="33">
        <f t="shared" si="7"/>
        <v>102.94117647058823</v>
      </c>
      <c r="W21" s="33">
        <f>AA21+февраль11!W21</f>
        <v>6</v>
      </c>
      <c r="X21" s="33">
        <f>AB21+февраль11!X21</f>
        <v>7.5</v>
      </c>
      <c r="Y21" s="33">
        <f t="shared" si="8"/>
        <v>125</v>
      </c>
      <c r="Z21" s="33">
        <v>119.04761904761905</v>
      </c>
      <c r="AA21" s="34">
        <v>2</v>
      </c>
      <c r="AB21" s="34">
        <v>3.5</v>
      </c>
      <c r="AC21" s="33">
        <f t="shared" si="9"/>
        <v>175</v>
      </c>
      <c r="AD21" s="33"/>
      <c r="AE21" s="33"/>
      <c r="AF21" s="33"/>
      <c r="AG21" s="33"/>
      <c r="AH21" s="35"/>
      <c r="AI21" s="33"/>
      <c r="AJ21" s="33"/>
      <c r="AK21" s="33">
        <f t="shared" si="12"/>
        <v>6</v>
      </c>
      <c r="AL21" s="33">
        <f t="shared" si="13"/>
        <v>7.5</v>
      </c>
      <c r="AM21" s="33">
        <f t="shared" si="14"/>
        <v>125</v>
      </c>
      <c r="AN21" s="33">
        <v>119.04761904761905</v>
      </c>
      <c r="AO21" s="33">
        <f t="shared" si="15"/>
        <v>2</v>
      </c>
      <c r="AP21" s="33">
        <f t="shared" si="16"/>
        <v>3.5</v>
      </c>
      <c r="AQ21" s="33">
        <f t="shared" si="17"/>
        <v>175</v>
      </c>
      <c r="AR21" s="33">
        <f>AV21+февраль11!AR21</f>
        <v>8544</v>
      </c>
      <c r="AS21" s="33">
        <f>AW21+февраль11!AS21</f>
        <v>8658.9</v>
      </c>
      <c r="AT21" s="33">
        <f t="shared" si="18"/>
        <v>101.34480337078651</v>
      </c>
      <c r="AU21" s="33">
        <v>80.65442874381996</v>
      </c>
      <c r="AV21" s="33">
        <v>3247</v>
      </c>
      <c r="AW21" s="33">
        <v>3246.9</v>
      </c>
      <c r="AX21" s="33">
        <f t="shared" si="19"/>
        <v>99.99692023406222</v>
      </c>
      <c r="AY21" s="33">
        <f>BC21+февраль11!AY21</f>
        <v>186</v>
      </c>
      <c r="AZ21" s="33">
        <f>BD21+февраль11!AZ21</f>
        <v>367.1</v>
      </c>
      <c r="BA21" s="33">
        <f t="shared" si="20"/>
        <v>197.36559139784947</v>
      </c>
      <c r="BB21" s="33">
        <v>107.71713615023475</v>
      </c>
      <c r="BC21" s="65">
        <v>60</v>
      </c>
      <c r="BD21" s="69">
        <v>133</v>
      </c>
      <c r="BE21" s="83">
        <f t="shared" si="21"/>
        <v>221.66666666666669</v>
      </c>
      <c r="BF21" s="37">
        <v>100.91743119266054</v>
      </c>
      <c r="BG21" s="38">
        <f>BK21+февраль11!BG21</f>
        <v>233.2</v>
      </c>
      <c r="BH21" s="38">
        <f>BL21+февраль11!BH21</f>
        <v>243.4</v>
      </c>
      <c r="BI21" s="39">
        <f t="shared" si="22"/>
        <v>104.37392795883362</v>
      </c>
      <c r="BJ21" s="39">
        <v>80.54268696227665</v>
      </c>
      <c r="BK21" s="34">
        <v>120</v>
      </c>
      <c r="BL21" s="33">
        <v>141.8</v>
      </c>
      <c r="BM21" s="69">
        <f t="shared" si="23"/>
        <v>118.16666666666669</v>
      </c>
      <c r="BN21" s="38"/>
      <c r="BO21" s="38"/>
      <c r="BP21" s="39"/>
      <c r="BQ21" s="39"/>
      <c r="BR21" s="38"/>
      <c r="BS21" s="38">
        <v>70</v>
      </c>
      <c r="BT21" s="38">
        <v>70</v>
      </c>
      <c r="BU21" s="39">
        <f>BT21/BS21*100</f>
        <v>100</v>
      </c>
      <c r="BV21" s="39"/>
      <c r="BW21" s="38"/>
      <c r="BX21" s="38">
        <v>1128</v>
      </c>
      <c r="BY21" s="38">
        <v>708</v>
      </c>
      <c r="BZ21" s="39">
        <f t="shared" si="24"/>
        <v>62.76595744680851</v>
      </c>
      <c r="CA21" s="38">
        <v>125</v>
      </c>
      <c r="CB21" s="39">
        <f t="shared" si="25"/>
        <v>566.4</v>
      </c>
    </row>
    <row r="22" spans="1:80" ht="18">
      <c r="A22" s="36" t="s">
        <v>12</v>
      </c>
      <c r="B22" s="33">
        <f>F22+февраль11!B22</f>
        <v>23</v>
      </c>
      <c r="C22" s="33">
        <f>G22+февраль11!C22</f>
        <v>37.2</v>
      </c>
      <c r="D22" s="33">
        <f t="shared" si="0"/>
        <v>161.73913043478262</v>
      </c>
      <c r="E22" s="33">
        <v>117.72151898734178</v>
      </c>
      <c r="F22" s="34">
        <v>9</v>
      </c>
      <c r="G22" s="33">
        <v>16.7</v>
      </c>
      <c r="H22" s="33">
        <v>185.55555555555554</v>
      </c>
      <c r="I22" s="36">
        <f>M22+февраль11!I22</f>
        <v>10</v>
      </c>
      <c r="J22" s="36">
        <f>N22+февраль11!J22</f>
        <v>8.6</v>
      </c>
      <c r="K22" s="33">
        <f t="shared" si="1"/>
        <v>86</v>
      </c>
      <c r="L22" s="33">
        <v>86</v>
      </c>
      <c r="M22" s="36">
        <v>6</v>
      </c>
      <c r="N22" s="33">
        <v>4</v>
      </c>
      <c r="O22" s="33">
        <v>66.66666666666666</v>
      </c>
      <c r="P22" s="33">
        <f t="shared" si="2"/>
        <v>33</v>
      </c>
      <c r="Q22" s="33">
        <f t="shared" si="3"/>
        <v>45.800000000000004</v>
      </c>
      <c r="R22" s="33">
        <f t="shared" si="4"/>
        <v>138.78787878787878</v>
      </c>
      <c r="S22" s="33">
        <v>110.09615384615384</v>
      </c>
      <c r="T22" s="33">
        <f t="shared" si="5"/>
        <v>15</v>
      </c>
      <c r="U22" s="33">
        <f t="shared" si="6"/>
        <v>20.7</v>
      </c>
      <c r="V22" s="33">
        <f t="shared" si="7"/>
        <v>138</v>
      </c>
      <c r="W22" s="33">
        <f>AA22+февраль11!W22</f>
        <v>5</v>
      </c>
      <c r="X22" s="33">
        <f>AB22+февраль11!X22</f>
        <v>5</v>
      </c>
      <c r="Y22" s="33">
        <f t="shared" si="8"/>
        <v>100</v>
      </c>
      <c r="Z22" s="33">
        <v>83.33333333333334</v>
      </c>
      <c r="AA22" s="34">
        <v>2</v>
      </c>
      <c r="AB22" s="34">
        <v>2</v>
      </c>
      <c r="AC22" s="33">
        <f t="shared" si="9"/>
        <v>100</v>
      </c>
      <c r="AD22" s="33"/>
      <c r="AE22" s="33"/>
      <c r="AF22" s="33"/>
      <c r="AG22" s="33"/>
      <c r="AH22" s="35"/>
      <c r="AI22" s="33"/>
      <c r="AJ22" s="33"/>
      <c r="AK22" s="33">
        <f t="shared" si="12"/>
        <v>5</v>
      </c>
      <c r="AL22" s="33">
        <f t="shared" si="13"/>
        <v>5</v>
      </c>
      <c r="AM22" s="33">
        <f t="shared" si="14"/>
        <v>100</v>
      </c>
      <c r="AN22" s="33">
        <v>83.33333333333334</v>
      </c>
      <c r="AO22" s="33">
        <f t="shared" si="15"/>
        <v>2</v>
      </c>
      <c r="AP22" s="33">
        <f t="shared" si="16"/>
        <v>2</v>
      </c>
      <c r="AQ22" s="33">
        <f t="shared" si="17"/>
        <v>100</v>
      </c>
      <c r="AR22" s="33">
        <f>AV22+февраль11!AR22</f>
        <v>2952</v>
      </c>
      <c r="AS22" s="33">
        <f>AW22+февраль11!AS22</f>
        <v>2993.8</v>
      </c>
      <c r="AT22" s="33">
        <f t="shared" si="18"/>
        <v>101.41598915989161</v>
      </c>
      <c r="AU22" s="33">
        <v>107.1870441919101</v>
      </c>
      <c r="AV22" s="33">
        <v>1038</v>
      </c>
      <c r="AW22" s="33">
        <v>1038.2</v>
      </c>
      <c r="AX22" s="33">
        <f t="shared" si="19"/>
        <v>100.01926782273603</v>
      </c>
      <c r="AY22" s="33">
        <f>BC22+февраль11!AY22</f>
        <v>85</v>
      </c>
      <c r="AZ22" s="33">
        <f>BD22+февраль11!AZ22</f>
        <v>113</v>
      </c>
      <c r="BA22" s="33">
        <f t="shared" si="20"/>
        <v>132.94117647058823</v>
      </c>
      <c r="BB22" s="33">
        <v>123.49726775956285</v>
      </c>
      <c r="BC22" s="65">
        <v>33</v>
      </c>
      <c r="BD22" s="69">
        <v>41</v>
      </c>
      <c r="BE22" s="83">
        <f t="shared" si="21"/>
        <v>124.24242424242425</v>
      </c>
      <c r="BF22" s="37">
        <v>100.393037619315</v>
      </c>
      <c r="BG22" s="38">
        <f>BK22+февраль11!BG22</f>
        <v>67.8</v>
      </c>
      <c r="BH22" s="38">
        <f>BL22+февраль11!BH22</f>
        <v>71.6</v>
      </c>
      <c r="BI22" s="39">
        <f t="shared" si="22"/>
        <v>105.6047197640118</v>
      </c>
      <c r="BJ22" s="39">
        <v>109.6477794793262</v>
      </c>
      <c r="BK22" s="34">
        <v>22.9</v>
      </c>
      <c r="BL22" s="33">
        <v>24.7</v>
      </c>
      <c r="BM22" s="69">
        <f t="shared" si="23"/>
        <v>107.86026200873363</v>
      </c>
      <c r="BN22" s="38"/>
      <c r="BO22" s="38"/>
      <c r="BP22" s="39"/>
      <c r="BQ22" s="39"/>
      <c r="BR22" s="38"/>
      <c r="BS22" s="38"/>
      <c r="BT22" s="38"/>
      <c r="BU22" s="39"/>
      <c r="BV22" s="39"/>
      <c r="BW22" s="38"/>
      <c r="BX22" s="38">
        <v>660</v>
      </c>
      <c r="BY22" s="38">
        <v>170</v>
      </c>
      <c r="BZ22" s="39">
        <f t="shared" si="24"/>
        <v>25.757575757575758</v>
      </c>
      <c r="CA22" s="38">
        <v>150</v>
      </c>
      <c r="CB22" s="39">
        <f t="shared" si="25"/>
        <v>113.33333333333333</v>
      </c>
    </row>
    <row r="23" spans="1:80" ht="18">
      <c r="A23" s="87" t="s">
        <v>13</v>
      </c>
      <c r="B23" s="86">
        <f>F23+февраль11!B23</f>
        <v>565</v>
      </c>
      <c r="C23" s="159">
        <f>G23+февраль11!C23</f>
        <v>739.7</v>
      </c>
      <c r="D23" s="159">
        <f t="shared" si="0"/>
        <v>130.9203539823009</v>
      </c>
      <c r="E23" s="159">
        <v>91.38868297504324</v>
      </c>
      <c r="F23" s="160">
        <v>210</v>
      </c>
      <c r="G23" s="159">
        <v>271.1</v>
      </c>
      <c r="H23" s="86">
        <v>129.09523809523807</v>
      </c>
      <c r="I23" s="161">
        <f>M23+февраль11!I23</f>
        <v>3847</v>
      </c>
      <c r="J23" s="161">
        <f>N23+февраль11!J23</f>
        <v>4324.1</v>
      </c>
      <c r="K23" s="159">
        <f t="shared" si="1"/>
        <v>112.40187158825059</v>
      </c>
      <c r="L23" s="159">
        <v>120.3345021428174</v>
      </c>
      <c r="M23" s="161">
        <v>1422</v>
      </c>
      <c r="N23" s="160">
        <v>1633.3</v>
      </c>
      <c r="O23" s="86">
        <v>114.85935302390999</v>
      </c>
      <c r="P23" s="159">
        <f t="shared" si="2"/>
        <v>4412</v>
      </c>
      <c r="Q23" s="159">
        <f t="shared" si="3"/>
        <v>5063.8</v>
      </c>
      <c r="R23" s="159">
        <f t="shared" si="4"/>
        <v>114.77334542157752</v>
      </c>
      <c r="S23" s="159">
        <v>115.01317343508674</v>
      </c>
      <c r="T23" s="159">
        <f t="shared" si="5"/>
        <v>1632</v>
      </c>
      <c r="U23" s="159">
        <f t="shared" si="6"/>
        <v>1904.4</v>
      </c>
      <c r="V23" s="159">
        <f t="shared" si="7"/>
        <v>116.69117647058825</v>
      </c>
      <c r="W23" s="159">
        <f>AA23+февраль11!W23</f>
        <v>127</v>
      </c>
      <c r="X23" s="159">
        <f>AB23+февраль11!X23</f>
        <v>143.4</v>
      </c>
      <c r="Y23" s="159">
        <f t="shared" si="8"/>
        <v>112.91338582677166</v>
      </c>
      <c r="Z23" s="159">
        <v>111.16279069767442</v>
      </c>
      <c r="AA23" s="160">
        <f>SUM(AA9:AA22)</f>
        <v>49</v>
      </c>
      <c r="AB23" s="160">
        <f>SUM(AB9:AB22)</f>
        <v>50.9</v>
      </c>
      <c r="AC23" s="159">
        <f t="shared" si="9"/>
        <v>103.87755102040816</v>
      </c>
      <c r="AD23" s="159">
        <f>AH23+февраль11!AD23</f>
        <v>1277</v>
      </c>
      <c r="AE23" s="159">
        <f>AI23+февраль11!AE23</f>
        <v>1179.4</v>
      </c>
      <c r="AF23" s="159">
        <f t="shared" si="10"/>
        <v>92.35708692247455</v>
      </c>
      <c r="AG23" s="159">
        <v>116.47244716571201</v>
      </c>
      <c r="AH23" s="162">
        <f>SUM(AH9:AH22)</f>
        <v>413</v>
      </c>
      <c r="AI23" s="159">
        <f>SUM(AI9:AI22)</f>
        <v>406.7</v>
      </c>
      <c r="AJ23" s="86">
        <f t="shared" si="11"/>
        <v>98.47457627118644</v>
      </c>
      <c r="AK23" s="159">
        <f t="shared" si="12"/>
        <v>1404</v>
      </c>
      <c r="AL23" s="159">
        <f t="shared" si="13"/>
        <v>1322.8000000000002</v>
      </c>
      <c r="AM23" s="159">
        <f t="shared" si="14"/>
        <v>94.21652421652423</v>
      </c>
      <c r="AN23" s="159">
        <v>115.8724597056762</v>
      </c>
      <c r="AO23" s="159">
        <f t="shared" si="15"/>
        <v>462</v>
      </c>
      <c r="AP23" s="159">
        <f t="shared" si="16"/>
        <v>457.59999999999997</v>
      </c>
      <c r="AQ23" s="159">
        <f t="shared" si="17"/>
        <v>99.04761904761904</v>
      </c>
      <c r="AR23" s="159">
        <f>AV23+февраль11!AR23</f>
        <v>163385</v>
      </c>
      <c r="AS23" s="159">
        <f>AW23+февраль11!AS23</f>
        <v>166903.4</v>
      </c>
      <c r="AT23" s="159">
        <f t="shared" si="18"/>
        <v>102.15344125837744</v>
      </c>
      <c r="AU23" s="159">
        <v>101.49658720171682</v>
      </c>
      <c r="AV23" s="159">
        <f>SUM(AV9:AV22)</f>
        <v>60433</v>
      </c>
      <c r="AW23" s="159">
        <f>SUM(AW9:AW22)</f>
        <v>60464.50000000001</v>
      </c>
      <c r="AX23" s="159">
        <f t="shared" si="19"/>
        <v>100.05212383962404</v>
      </c>
      <c r="AY23" s="159">
        <f>BC23+февраль11!AY23</f>
        <v>2765</v>
      </c>
      <c r="AZ23" s="159">
        <f>BD23+февраль11!AZ23</f>
        <v>3360.8</v>
      </c>
      <c r="BA23" s="159">
        <f t="shared" si="20"/>
        <v>121.54792043399638</v>
      </c>
      <c r="BB23" s="159">
        <v>113.46655727853118</v>
      </c>
      <c r="BC23" s="163">
        <f>SUM(BC9:BC22)</f>
        <v>970</v>
      </c>
      <c r="BD23" s="164">
        <f>SUM(BD9:BD22)</f>
        <v>1265.3</v>
      </c>
      <c r="BE23" s="165">
        <f t="shared" si="21"/>
        <v>130.44329896907217</v>
      </c>
      <c r="BF23" s="166">
        <v>100.791238975694</v>
      </c>
      <c r="BG23" s="88">
        <f>BK23+февраль11!BG23</f>
        <v>4360.700000000001</v>
      </c>
      <c r="BH23" s="88">
        <f>BL23+февраль11!BH23</f>
        <v>4555.700000000001</v>
      </c>
      <c r="BI23" s="136">
        <f t="shared" si="22"/>
        <v>104.471759121242</v>
      </c>
      <c r="BJ23" s="136">
        <v>107.40775668985026</v>
      </c>
      <c r="BK23" s="135">
        <v>1617.9</v>
      </c>
      <c r="BL23" s="86">
        <v>1716.4</v>
      </c>
      <c r="BM23" s="137">
        <f t="shared" si="23"/>
        <v>106.08813894554669</v>
      </c>
      <c r="BN23" s="135">
        <f>SUM(BN9:BN22)</f>
        <v>20</v>
      </c>
      <c r="BO23" s="135">
        <f>SUM(BO9:BO22)</f>
        <v>20</v>
      </c>
      <c r="BP23" s="86">
        <f>BO23/BN23*100</f>
        <v>100</v>
      </c>
      <c r="BQ23" s="86">
        <f>SUM(BQ9:BQ22)</f>
        <v>25</v>
      </c>
      <c r="BR23" s="86">
        <f>BO23/BQ23*100</f>
        <v>80</v>
      </c>
      <c r="BS23" s="135">
        <f>SUM(BS9:BS22)</f>
        <v>1400</v>
      </c>
      <c r="BT23" s="135">
        <f>SUM(BT9:BT22)</f>
        <v>1427</v>
      </c>
      <c r="BU23" s="136">
        <f>BT23/BS23*100</f>
        <v>101.92857142857143</v>
      </c>
      <c r="BV23" s="86">
        <f>SUM(BV9:BV22)</f>
        <v>337</v>
      </c>
      <c r="BW23" s="135">
        <f>BT23/BV23*100</f>
        <v>423.44213649851633</v>
      </c>
      <c r="BX23" s="135">
        <f>SUM(BX9:BX22)</f>
        <v>23800</v>
      </c>
      <c r="BY23" s="135">
        <f>SUM(BY9:BY22)</f>
        <v>7040</v>
      </c>
      <c r="BZ23" s="86">
        <f t="shared" si="24"/>
        <v>29.57983193277311</v>
      </c>
      <c r="CA23" s="167">
        <f>SUM(CA9:CA22)</f>
        <v>3475</v>
      </c>
      <c r="CB23" s="86">
        <f t="shared" si="25"/>
        <v>202.58992805755395</v>
      </c>
    </row>
    <row r="24" spans="1:80" ht="18">
      <c r="A24" s="36" t="s">
        <v>33</v>
      </c>
      <c r="B24" s="145"/>
      <c r="C24" s="148"/>
      <c r="D24" s="148"/>
      <c r="E24" s="148"/>
      <c r="F24" s="149"/>
      <c r="G24" s="148"/>
      <c r="H24" s="148"/>
      <c r="I24" s="150"/>
      <c r="J24" s="151"/>
      <c r="K24" s="148"/>
      <c r="L24" s="148"/>
      <c r="M24" s="150"/>
      <c r="N24" s="149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9"/>
      <c r="Z24" s="148"/>
      <c r="AA24" s="149"/>
      <c r="AB24" s="149"/>
      <c r="AC24" s="148"/>
      <c r="AD24" s="148"/>
      <c r="AE24" s="148"/>
      <c r="AF24" s="148"/>
      <c r="AG24" s="148"/>
      <c r="AH24" s="152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53"/>
      <c r="BD24" s="154"/>
      <c r="BE24" s="154"/>
      <c r="BF24" s="151"/>
      <c r="BG24" s="34">
        <f>BK24+февраль11!BG24</f>
        <v>7938.7</v>
      </c>
      <c r="BH24" s="34">
        <f>BL24+февраль11!BH24</f>
        <v>8355</v>
      </c>
      <c r="BI24" s="33">
        <f t="shared" si="22"/>
        <v>105.24393162608487</v>
      </c>
      <c r="BJ24" s="33">
        <v>110.80607941433915</v>
      </c>
      <c r="BK24" s="34">
        <v>3071.5</v>
      </c>
      <c r="BL24" s="33">
        <v>3327.5</v>
      </c>
      <c r="BM24" s="158">
        <f t="shared" si="23"/>
        <v>108.33468989093278</v>
      </c>
      <c r="BN24" s="146"/>
      <c r="BO24" s="146"/>
      <c r="BP24" s="145"/>
      <c r="BQ24" s="145"/>
      <c r="BR24" s="145"/>
      <c r="BS24" s="146"/>
      <c r="BT24" s="146"/>
      <c r="BU24" s="145"/>
      <c r="BV24" s="145"/>
      <c r="BW24" s="146"/>
      <c r="BX24" s="146"/>
      <c r="BY24" s="146"/>
      <c r="BZ24" s="145"/>
      <c r="CA24" s="145"/>
      <c r="CB24" s="146"/>
    </row>
    <row r="25" spans="1:80" ht="18">
      <c r="A25" s="36" t="s">
        <v>34</v>
      </c>
      <c r="B25" s="145"/>
      <c r="C25" s="145"/>
      <c r="D25" s="145"/>
      <c r="E25" s="145"/>
      <c r="F25" s="146"/>
      <c r="G25" s="145"/>
      <c r="H25" s="145"/>
      <c r="I25" s="144"/>
      <c r="J25" s="143"/>
      <c r="K25" s="145"/>
      <c r="L25" s="145"/>
      <c r="M25" s="144"/>
      <c r="N25" s="146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6"/>
      <c r="Z25" s="145"/>
      <c r="AA25" s="146"/>
      <c r="AB25" s="146"/>
      <c r="AC25" s="145"/>
      <c r="AD25" s="145"/>
      <c r="AE25" s="145"/>
      <c r="AF25" s="145"/>
      <c r="AG25" s="145"/>
      <c r="AH25" s="147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08"/>
      <c r="BD25" s="109"/>
      <c r="BE25" s="109"/>
      <c r="BF25" s="143"/>
      <c r="BG25" s="33">
        <f>BK25+февраль11!BG25</f>
        <v>12299.4</v>
      </c>
      <c r="BH25" s="33">
        <f>BL25+февраль11!BH25</f>
        <v>12910.7</v>
      </c>
      <c r="BI25" s="33">
        <f t="shared" si="22"/>
        <v>104.97016114607219</v>
      </c>
      <c r="BJ25" s="33">
        <v>109.58265785073462</v>
      </c>
      <c r="BK25" s="34">
        <v>4689.4</v>
      </c>
      <c r="BL25" s="33">
        <v>5043.9</v>
      </c>
      <c r="BM25" s="158">
        <f t="shared" si="23"/>
        <v>107.55960250778351</v>
      </c>
      <c r="BN25" s="146"/>
      <c r="BO25" s="146"/>
      <c r="BP25" s="145"/>
      <c r="BQ25" s="145"/>
      <c r="BR25" s="146"/>
      <c r="BS25" s="146"/>
      <c r="BT25" s="146"/>
      <c r="BU25" s="145"/>
      <c r="BV25" s="145"/>
      <c r="BW25" s="146"/>
      <c r="BX25" s="146"/>
      <c r="BY25" s="146"/>
      <c r="BZ25" s="145"/>
      <c r="CA25" s="145"/>
      <c r="CB25" s="146"/>
    </row>
    <row r="26" spans="1:80" ht="18">
      <c r="A26" s="155"/>
      <c r="B26" s="145"/>
      <c r="C26" s="145"/>
      <c r="D26" s="145"/>
      <c r="E26" s="145"/>
      <c r="F26" s="145"/>
      <c r="G26" s="145"/>
      <c r="H26" s="145"/>
      <c r="I26" s="156" t="s">
        <v>62</v>
      </c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6"/>
      <c r="Z26" s="145"/>
      <c r="AA26" s="145"/>
      <c r="AB26" s="145"/>
      <c r="AC26" s="145"/>
      <c r="AD26" s="145"/>
      <c r="AE26" s="145"/>
      <c r="AF26" s="145"/>
      <c r="AG26" s="145"/>
      <c r="AH26" s="157"/>
      <c r="AI26" s="157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08"/>
      <c r="BD26" s="108"/>
      <c r="BE26" s="109"/>
      <c r="BF26" s="143"/>
      <c r="BG26" s="145"/>
      <c r="BH26" s="145"/>
      <c r="BI26" s="145"/>
      <c r="BJ26" s="145"/>
      <c r="BK26" s="145"/>
      <c r="BL26" s="145"/>
      <c r="BM26" s="109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</row>
    <row r="27" spans="44:66" ht="18.75"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142"/>
      <c r="BG27" s="143"/>
      <c r="BH27" s="144"/>
      <c r="BI27" s="145"/>
      <c r="BJ27" s="145"/>
      <c r="BK27" s="143"/>
      <c r="BL27" s="143"/>
      <c r="BM27" s="143"/>
      <c r="BN27" s="107"/>
    </row>
    <row r="28" spans="44:66" ht="18.75"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142"/>
      <c r="BG28" s="143"/>
      <c r="BH28" s="143"/>
      <c r="BI28" s="145"/>
      <c r="BJ28" s="145"/>
      <c r="BK28" s="143"/>
      <c r="BL28" s="143"/>
      <c r="BM28" s="143"/>
      <c r="BN28" s="107"/>
    </row>
    <row r="29" spans="58:66" ht="12.75">
      <c r="BF29" s="107"/>
      <c r="BG29" s="107"/>
      <c r="BH29" s="107"/>
      <c r="BI29" s="107"/>
      <c r="BJ29" s="107"/>
      <c r="BK29" s="107"/>
      <c r="BL29" s="107"/>
      <c r="BM29" s="107"/>
      <c r="BN29" s="107"/>
    </row>
  </sheetData>
  <printOptions/>
  <pageMargins left="0.2" right="0.2" top="1" bottom="1" header="0.5" footer="0.5"/>
  <pageSetup fitToWidth="2" horizontalDpi="600" verticalDpi="600" orientation="landscape" paperSize="9" scale="58" r:id="rId1"/>
  <colBreaks count="3" manualBreakCount="3">
    <brk id="22" max="26" man="1"/>
    <brk id="43" max="26" man="1"/>
    <brk id="65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O25"/>
  <sheetViews>
    <sheetView view="pageBreakPreview" zoomScale="75" zoomScaleNormal="50" zoomScaleSheetLayoutView="75" workbookViewId="0" topLeftCell="A1">
      <pane xSplit="1" topLeftCell="AX1" activePane="topRight" state="frozen"/>
      <selection pane="topLeft" activeCell="A1" sqref="A1"/>
      <selection pane="topRight" activeCell="BD24" sqref="BD24"/>
    </sheetView>
  </sheetViews>
  <sheetFormatPr defaultColWidth="9.00390625" defaultRowHeight="12.75"/>
  <cols>
    <col min="1" max="1" width="21.125" style="25" customWidth="1"/>
    <col min="2" max="2" width="8.625" style="0" customWidth="1"/>
    <col min="3" max="3" width="10.125" style="0" customWidth="1"/>
    <col min="4" max="5" width="8.875" style="0" customWidth="1"/>
    <col min="6" max="8" width="8.25390625" style="0" customWidth="1"/>
    <col min="9" max="9" width="7.75390625" style="0" customWidth="1"/>
    <col min="10" max="10" width="11.375" style="0" customWidth="1"/>
    <col min="11" max="12" width="8.00390625" style="0" customWidth="1"/>
    <col min="13" max="13" width="9.875" style="0" bestFit="1" customWidth="1"/>
    <col min="14" max="14" width="10.625" style="0" customWidth="1"/>
    <col min="15" max="15" width="8.625" style="0" customWidth="1"/>
    <col min="16" max="16" width="10.125" style="0" customWidth="1"/>
    <col min="17" max="17" width="9.875" style="0" customWidth="1"/>
    <col min="18" max="18" width="10.125" style="0" customWidth="1"/>
    <col min="19" max="20" width="10.25390625" style="0" customWidth="1"/>
    <col min="21" max="21" width="10.125" style="0" customWidth="1"/>
    <col min="22" max="22" width="10.625" style="0" customWidth="1"/>
    <col min="23" max="23" width="8.25390625" style="0" customWidth="1"/>
    <col min="24" max="25" width="8.00390625" style="0" customWidth="1"/>
    <col min="26" max="26" width="10.00390625" style="0" customWidth="1"/>
    <col min="27" max="28" width="7.75390625" style="0" customWidth="1"/>
    <col min="29" max="29" width="8.625" style="0" customWidth="1"/>
    <col min="30" max="30" width="9.625" style="0" customWidth="1"/>
    <col min="31" max="31" width="10.875" style="0" customWidth="1"/>
    <col min="32" max="32" width="8.75390625" style="0" customWidth="1"/>
    <col min="33" max="33" width="8.625" style="0" customWidth="1"/>
    <col min="34" max="34" width="10.00390625" style="0" customWidth="1"/>
    <col min="35" max="35" width="10.625" style="0" customWidth="1"/>
    <col min="36" max="36" width="8.125" style="0" customWidth="1"/>
    <col min="37" max="38" width="10.125" style="0" customWidth="1"/>
    <col min="39" max="40" width="9.875" style="0" customWidth="1"/>
    <col min="41" max="42" width="8.125" style="0" customWidth="1"/>
    <col min="43" max="43" width="9.75390625" style="0" customWidth="1"/>
    <col min="44" max="44" width="12.25390625" style="0" customWidth="1"/>
    <col min="45" max="45" width="13.25390625" style="0" customWidth="1"/>
    <col min="46" max="47" width="8.375" style="0" customWidth="1"/>
    <col min="48" max="49" width="11.00390625" style="0" customWidth="1"/>
    <col min="50" max="50" width="8.75390625" style="0" customWidth="1"/>
    <col min="51" max="51" width="9.375" style="0" customWidth="1"/>
    <col min="52" max="52" width="10.125" style="0" customWidth="1"/>
    <col min="53" max="53" width="9.75390625" style="0" customWidth="1"/>
    <col min="54" max="54" width="8.75390625" style="0" customWidth="1"/>
    <col min="55" max="55" width="7.875" style="0" customWidth="1"/>
    <col min="56" max="56" width="9.625" style="0" customWidth="1"/>
    <col min="57" max="57" width="8.25390625" style="0" customWidth="1"/>
    <col min="58" max="58" width="9.625" style="0" customWidth="1"/>
    <col min="59" max="60" width="11.125" style="0" customWidth="1"/>
    <col min="61" max="61" width="8.75390625" style="0" customWidth="1"/>
    <col min="62" max="62" width="8.25390625" style="0" customWidth="1"/>
    <col min="63" max="63" width="10.00390625" style="0" customWidth="1"/>
    <col min="64" max="64" width="12.625" style="0" customWidth="1"/>
    <col min="65" max="65" width="9.00390625" style="0" customWidth="1"/>
  </cols>
  <sheetData>
    <row r="1" spans="8:55" ht="18">
      <c r="H1" s="12" t="s">
        <v>85</v>
      </c>
      <c r="I1" s="19"/>
      <c r="J1" s="19"/>
      <c r="K1" s="19"/>
      <c r="L1" s="19"/>
      <c r="M1" s="12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D1" s="90"/>
      <c r="AE1" s="90"/>
      <c r="AF1" s="90"/>
      <c r="AG1" s="59" t="s">
        <v>28</v>
      </c>
      <c r="AH1" s="188"/>
      <c r="AI1" s="188"/>
      <c r="AJ1" s="188"/>
      <c r="AT1" s="188"/>
      <c r="AU1" s="188"/>
      <c r="AV1" s="188"/>
      <c r="AW1" s="90"/>
      <c r="AX1" s="90"/>
      <c r="AY1" s="90"/>
      <c r="AZ1" s="59" t="s">
        <v>28</v>
      </c>
      <c r="BA1" s="188"/>
      <c r="BB1" s="188"/>
      <c r="BC1" s="188"/>
    </row>
    <row r="2" spans="8:67" ht="18">
      <c r="H2" s="12" t="s">
        <v>29</v>
      </c>
      <c r="I2" s="19"/>
      <c r="J2" s="19"/>
      <c r="K2" s="19"/>
      <c r="L2" s="19"/>
      <c r="M2" s="19"/>
      <c r="N2" s="19"/>
      <c r="O2" s="19"/>
      <c r="P2" s="19"/>
      <c r="R2" s="19"/>
      <c r="S2" s="19"/>
      <c r="T2" s="19"/>
      <c r="U2" s="19"/>
      <c r="V2" s="19"/>
      <c r="W2" s="19"/>
      <c r="X2" s="19"/>
      <c r="Y2" s="19"/>
      <c r="Z2" s="19"/>
      <c r="AA2" s="19"/>
      <c r="AD2" s="59" t="s">
        <v>29</v>
      </c>
      <c r="AE2" s="188"/>
      <c r="AF2" s="188"/>
      <c r="AG2" s="188"/>
      <c r="AH2" s="188"/>
      <c r="AI2" s="188"/>
      <c r="AJ2" s="188"/>
      <c r="AK2" s="21"/>
      <c r="AT2" s="188"/>
      <c r="AU2" s="188"/>
      <c r="AV2" s="188"/>
      <c r="AW2" s="59" t="s">
        <v>29</v>
      </c>
      <c r="AX2" s="188"/>
      <c r="AY2" s="188"/>
      <c r="AZ2" s="188"/>
      <c r="BA2" s="188"/>
      <c r="BB2" s="188"/>
      <c r="BC2" s="188"/>
      <c r="BD2" s="21"/>
      <c r="BJ2" s="24"/>
      <c r="BK2" s="19"/>
      <c r="BN2" s="24"/>
      <c r="BO2" s="24"/>
    </row>
    <row r="3" spans="8:67" ht="18">
      <c r="H3" s="12" t="s">
        <v>101</v>
      </c>
      <c r="I3" s="19"/>
      <c r="J3" s="19"/>
      <c r="K3" s="19"/>
      <c r="L3" s="19"/>
      <c r="M3" s="19"/>
      <c r="N3" s="19"/>
      <c r="O3" s="19"/>
      <c r="P3" s="19"/>
      <c r="R3" s="19"/>
      <c r="S3" s="19"/>
      <c r="T3" s="19"/>
      <c r="U3" s="19"/>
      <c r="V3" s="19"/>
      <c r="W3" s="19"/>
      <c r="X3" s="19"/>
      <c r="Y3" s="19"/>
      <c r="Z3" s="19"/>
      <c r="AA3" s="19"/>
      <c r="AD3" s="59" t="s">
        <v>101</v>
      </c>
      <c r="AE3" s="188"/>
      <c r="AF3" s="188"/>
      <c r="AG3" s="188"/>
      <c r="AH3" s="188"/>
      <c r="AI3" s="188"/>
      <c r="AJ3" s="188"/>
      <c r="AK3" s="21"/>
      <c r="AL3" s="21"/>
      <c r="AT3" s="188"/>
      <c r="AU3" s="188"/>
      <c r="AV3" s="188"/>
      <c r="AW3" s="59" t="s">
        <v>101</v>
      </c>
      <c r="AX3" s="188"/>
      <c r="AY3" s="188"/>
      <c r="AZ3" s="188"/>
      <c r="BA3" s="188"/>
      <c r="BB3" s="188"/>
      <c r="BC3" s="188"/>
      <c r="BD3" s="21"/>
      <c r="BE3" s="21"/>
      <c r="BJ3" s="24"/>
      <c r="BK3" s="19"/>
      <c r="BN3" s="24"/>
      <c r="BO3" s="24"/>
    </row>
    <row r="4" spans="18:67" ht="15">
      <c r="R4" s="19"/>
      <c r="S4" s="19"/>
      <c r="T4" s="19"/>
      <c r="U4" s="19"/>
      <c r="V4" s="19"/>
      <c r="W4" s="19"/>
      <c r="X4" s="19"/>
      <c r="Y4" s="19"/>
      <c r="Z4" s="19"/>
      <c r="AA4" s="19"/>
      <c r="AC4" t="s">
        <v>62</v>
      </c>
      <c r="AV4" s="21"/>
      <c r="AW4" s="24"/>
      <c r="AX4" s="24"/>
      <c r="AY4" s="24"/>
      <c r="AZ4" s="24"/>
      <c r="BA4" s="24"/>
      <c r="BB4" s="24"/>
      <c r="BC4" s="24"/>
      <c r="BD4" s="24"/>
      <c r="BJ4" s="24"/>
      <c r="BK4" s="19"/>
      <c r="BN4" s="24"/>
      <c r="BO4" s="24"/>
    </row>
    <row r="5" spans="9:67" ht="18">
      <c r="I5" s="12"/>
      <c r="AZ5" s="12"/>
      <c r="BF5" s="24"/>
      <c r="BG5" s="24"/>
      <c r="BH5" s="24"/>
      <c r="BI5" s="24"/>
      <c r="BJ5" s="24"/>
      <c r="BK5" s="24"/>
      <c r="BL5" s="24"/>
      <c r="BM5" s="24"/>
      <c r="BN5" s="24"/>
      <c r="BO5" s="24"/>
    </row>
    <row r="6" spans="1:65" ht="17.25" customHeight="1">
      <c r="A6" s="26" t="s">
        <v>0</v>
      </c>
      <c r="B6" s="110"/>
      <c r="C6" s="111" t="s">
        <v>18</v>
      </c>
      <c r="D6" s="111"/>
      <c r="E6" s="111"/>
      <c r="F6" s="111"/>
      <c r="G6" s="111"/>
      <c r="H6" s="112"/>
      <c r="I6" s="110"/>
      <c r="J6" s="111"/>
      <c r="K6" s="111" t="s">
        <v>19</v>
      </c>
      <c r="L6" s="111"/>
      <c r="M6" s="111"/>
      <c r="N6" s="111"/>
      <c r="O6" s="112"/>
      <c r="P6" s="111" t="s">
        <v>80</v>
      </c>
      <c r="Q6" s="111"/>
      <c r="R6" s="111"/>
      <c r="S6" s="111"/>
      <c r="T6" s="111"/>
      <c r="U6" s="111"/>
      <c r="V6" s="111"/>
      <c r="W6" s="110"/>
      <c r="X6" s="111"/>
      <c r="Y6" s="111" t="s">
        <v>20</v>
      </c>
      <c r="Z6" s="111"/>
      <c r="AA6" s="111"/>
      <c r="AB6" s="111"/>
      <c r="AC6" s="112"/>
      <c r="AD6" s="110"/>
      <c r="AE6" s="111"/>
      <c r="AF6" s="111" t="s">
        <v>21</v>
      </c>
      <c r="AG6" s="111"/>
      <c r="AH6" s="111"/>
      <c r="AI6" s="111"/>
      <c r="AJ6" s="112"/>
      <c r="AK6" s="111" t="s">
        <v>81</v>
      </c>
      <c r="AL6" s="111"/>
      <c r="AM6" s="111"/>
      <c r="AN6" s="111"/>
      <c r="AO6" s="111"/>
      <c r="AP6" s="111"/>
      <c r="AQ6" s="111"/>
      <c r="AR6" s="110"/>
      <c r="AS6" s="111"/>
      <c r="AT6" s="111" t="s">
        <v>22</v>
      </c>
      <c r="AU6" s="111"/>
      <c r="AV6" s="111"/>
      <c r="AW6" s="111"/>
      <c r="AX6" s="112"/>
      <c r="AY6" s="111"/>
      <c r="AZ6" s="111"/>
      <c r="BA6" s="111" t="s">
        <v>23</v>
      </c>
      <c r="BB6" s="111"/>
      <c r="BC6" s="111"/>
      <c r="BD6" s="111"/>
      <c r="BE6" s="112"/>
      <c r="BF6" s="99" t="s">
        <v>26</v>
      </c>
      <c r="BG6" s="110"/>
      <c r="BH6" s="111" t="s">
        <v>25</v>
      </c>
      <c r="BI6" s="111"/>
      <c r="BJ6" s="111"/>
      <c r="BK6" s="111"/>
      <c r="BL6" s="111"/>
      <c r="BM6" s="9"/>
    </row>
    <row r="7" spans="1:65" ht="15" customHeight="1">
      <c r="A7" s="27" t="s">
        <v>1</v>
      </c>
      <c r="B7" s="4" t="s">
        <v>14</v>
      </c>
      <c r="C7" s="4" t="s">
        <v>16</v>
      </c>
      <c r="D7" s="4" t="s">
        <v>17</v>
      </c>
      <c r="E7" s="4" t="s">
        <v>79</v>
      </c>
      <c r="F7" s="4" t="s">
        <v>14</v>
      </c>
      <c r="G7" s="4" t="s">
        <v>16</v>
      </c>
      <c r="H7" s="4" t="s">
        <v>17</v>
      </c>
      <c r="I7" s="4" t="s">
        <v>14</v>
      </c>
      <c r="J7" s="4" t="s">
        <v>16</v>
      </c>
      <c r="K7" s="4" t="s">
        <v>17</v>
      </c>
      <c r="L7" s="4" t="s">
        <v>79</v>
      </c>
      <c r="M7" s="4" t="s">
        <v>14</v>
      </c>
      <c r="N7" s="4" t="s">
        <v>16</v>
      </c>
      <c r="O7" s="4" t="s">
        <v>17</v>
      </c>
      <c r="P7" s="4" t="s">
        <v>14</v>
      </c>
      <c r="Q7" s="4" t="s">
        <v>16</v>
      </c>
      <c r="R7" s="4" t="s">
        <v>17</v>
      </c>
      <c r="S7" s="4" t="s">
        <v>79</v>
      </c>
      <c r="T7" s="4" t="s">
        <v>14</v>
      </c>
      <c r="U7" s="4" t="s">
        <v>16</v>
      </c>
      <c r="V7" s="4" t="s">
        <v>17</v>
      </c>
      <c r="W7" s="4" t="s">
        <v>14</v>
      </c>
      <c r="X7" s="4" t="s">
        <v>16</v>
      </c>
      <c r="Y7" s="4" t="s">
        <v>17</v>
      </c>
      <c r="Z7" s="4" t="s">
        <v>79</v>
      </c>
      <c r="AA7" s="4" t="s">
        <v>14</v>
      </c>
      <c r="AB7" s="4" t="s">
        <v>16</v>
      </c>
      <c r="AC7" s="4" t="s">
        <v>17</v>
      </c>
      <c r="AD7" s="4" t="s">
        <v>14</v>
      </c>
      <c r="AE7" s="4" t="s">
        <v>16</v>
      </c>
      <c r="AF7" s="4" t="s">
        <v>17</v>
      </c>
      <c r="AG7" s="4" t="s">
        <v>79</v>
      </c>
      <c r="AH7" s="4" t="s">
        <v>14</v>
      </c>
      <c r="AI7" s="4" t="s">
        <v>16</v>
      </c>
      <c r="AJ7" s="4" t="s">
        <v>17</v>
      </c>
      <c r="AK7" s="4" t="s">
        <v>14</v>
      </c>
      <c r="AL7" s="4" t="s">
        <v>16</v>
      </c>
      <c r="AM7" s="4" t="s">
        <v>17</v>
      </c>
      <c r="AN7" s="4" t="s">
        <v>79</v>
      </c>
      <c r="AO7" s="4" t="s">
        <v>14</v>
      </c>
      <c r="AP7" s="4" t="s">
        <v>16</v>
      </c>
      <c r="AQ7" s="4" t="s">
        <v>17</v>
      </c>
      <c r="AR7" s="4" t="s">
        <v>14</v>
      </c>
      <c r="AS7" s="8" t="s">
        <v>16</v>
      </c>
      <c r="AT7" s="8" t="s">
        <v>17</v>
      </c>
      <c r="AU7" s="4" t="s">
        <v>79</v>
      </c>
      <c r="AV7" s="8" t="s">
        <v>14</v>
      </c>
      <c r="AW7" s="8" t="s">
        <v>16</v>
      </c>
      <c r="AX7" s="8" t="s">
        <v>17</v>
      </c>
      <c r="AY7" s="4" t="s">
        <v>14</v>
      </c>
      <c r="AZ7" s="4" t="s">
        <v>16</v>
      </c>
      <c r="BA7" s="4" t="s">
        <v>17</v>
      </c>
      <c r="BB7" s="4" t="s">
        <v>79</v>
      </c>
      <c r="BC7" s="4" t="s">
        <v>14</v>
      </c>
      <c r="BD7" s="4" t="s">
        <v>16</v>
      </c>
      <c r="BE7" s="4" t="s">
        <v>17</v>
      </c>
      <c r="BF7" s="8" t="s">
        <v>27</v>
      </c>
      <c r="BG7" s="4" t="s">
        <v>14</v>
      </c>
      <c r="BH7" s="4" t="s">
        <v>16</v>
      </c>
      <c r="BI7" s="4" t="s">
        <v>17</v>
      </c>
      <c r="BJ7" s="4" t="s">
        <v>79</v>
      </c>
      <c r="BK7" s="4" t="s">
        <v>14</v>
      </c>
      <c r="BL7" s="6" t="s">
        <v>16</v>
      </c>
      <c r="BM7" s="4" t="s">
        <v>17</v>
      </c>
    </row>
    <row r="8" spans="1:65" ht="13.5" customHeight="1">
      <c r="A8" s="27"/>
      <c r="B8" s="5" t="s">
        <v>15</v>
      </c>
      <c r="C8" s="5" t="s">
        <v>15</v>
      </c>
      <c r="D8" s="5"/>
      <c r="E8" s="5" t="s">
        <v>78</v>
      </c>
      <c r="F8" s="5" t="s">
        <v>24</v>
      </c>
      <c r="G8" s="5" t="s">
        <v>24</v>
      </c>
      <c r="H8" s="5"/>
      <c r="I8" s="5" t="s">
        <v>15</v>
      </c>
      <c r="J8" s="5" t="s">
        <v>15</v>
      </c>
      <c r="K8" s="5"/>
      <c r="L8" s="5" t="s">
        <v>78</v>
      </c>
      <c r="M8" s="5" t="s">
        <v>24</v>
      </c>
      <c r="N8" s="5" t="s">
        <v>24</v>
      </c>
      <c r="O8" s="5"/>
      <c r="P8" s="5" t="s">
        <v>15</v>
      </c>
      <c r="Q8" s="5" t="s">
        <v>15</v>
      </c>
      <c r="R8" s="5"/>
      <c r="S8" s="5" t="s">
        <v>78</v>
      </c>
      <c r="T8" s="5" t="s">
        <v>24</v>
      </c>
      <c r="U8" s="5" t="s">
        <v>24</v>
      </c>
      <c r="V8" s="5"/>
      <c r="W8" s="5" t="s">
        <v>15</v>
      </c>
      <c r="X8" s="5" t="s">
        <v>15</v>
      </c>
      <c r="Y8" s="5"/>
      <c r="Z8" s="5" t="s">
        <v>78</v>
      </c>
      <c r="AA8" s="5" t="s">
        <v>24</v>
      </c>
      <c r="AB8" s="5" t="s">
        <v>24</v>
      </c>
      <c r="AC8" s="5"/>
      <c r="AD8" s="5" t="s">
        <v>15</v>
      </c>
      <c r="AE8" s="5" t="s">
        <v>15</v>
      </c>
      <c r="AF8" s="5"/>
      <c r="AG8" s="5" t="s">
        <v>78</v>
      </c>
      <c r="AH8" s="5" t="s">
        <v>24</v>
      </c>
      <c r="AI8" s="5" t="s">
        <v>24</v>
      </c>
      <c r="AJ8" s="5"/>
      <c r="AK8" s="5" t="s">
        <v>15</v>
      </c>
      <c r="AL8" s="5" t="s">
        <v>15</v>
      </c>
      <c r="AM8" s="5"/>
      <c r="AN8" s="5" t="s">
        <v>78</v>
      </c>
      <c r="AO8" s="5" t="s">
        <v>24</v>
      </c>
      <c r="AP8" s="5" t="s">
        <v>24</v>
      </c>
      <c r="AQ8" s="5"/>
      <c r="AR8" s="5" t="s">
        <v>15</v>
      </c>
      <c r="AS8" s="5" t="s">
        <v>15</v>
      </c>
      <c r="AT8" s="5"/>
      <c r="AU8" s="5" t="s">
        <v>78</v>
      </c>
      <c r="AV8" s="5" t="s">
        <v>24</v>
      </c>
      <c r="AW8" s="5" t="s">
        <v>24</v>
      </c>
      <c r="AX8" s="5"/>
      <c r="AY8" s="5" t="s">
        <v>15</v>
      </c>
      <c r="AZ8" s="5" t="s">
        <v>15</v>
      </c>
      <c r="BA8" s="5"/>
      <c r="BB8" s="5" t="s">
        <v>78</v>
      </c>
      <c r="BC8" s="5" t="s">
        <v>24</v>
      </c>
      <c r="BD8" s="5" t="s">
        <v>24</v>
      </c>
      <c r="BE8" s="5"/>
      <c r="BF8" s="5" t="s">
        <v>35</v>
      </c>
      <c r="BG8" s="5" t="s">
        <v>15</v>
      </c>
      <c r="BH8" s="5" t="s">
        <v>15</v>
      </c>
      <c r="BI8" s="5"/>
      <c r="BJ8" s="5" t="s">
        <v>78</v>
      </c>
      <c r="BK8" s="5" t="s">
        <v>24</v>
      </c>
      <c r="BL8" s="7" t="s">
        <v>24</v>
      </c>
      <c r="BM8" s="5"/>
    </row>
    <row r="9" spans="1:65" ht="18">
      <c r="A9" s="189" t="s">
        <v>89</v>
      </c>
      <c r="B9" s="175">
        <f>F9+'март 11г.'!B9</f>
        <v>110</v>
      </c>
      <c r="C9" s="175">
        <f>G9+'март 11г.'!C9</f>
        <v>141.1</v>
      </c>
      <c r="D9" s="175">
        <f>C9/B9*100</f>
        <v>128.27272727272728</v>
      </c>
      <c r="E9" s="176">
        <v>75.41421699625869</v>
      </c>
      <c r="F9" s="177">
        <v>30</v>
      </c>
      <c r="G9" s="178">
        <v>40.8</v>
      </c>
      <c r="H9" s="176">
        <f>G9/F9*100</f>
        <v>136</v>
      </c>
      <c r="I9" s="178">
        <f>M9+'март 11г.'!I9</f>
        <v>152</v>
      </c>
      <c r="J9" s="178">
        <f>N9+'март 11г.'!J9</f>
        <v>300.29999999999995</v>
      </c>
      <c r="K9" s="175">
        <f>J9/I9*100</f>
        <v>197.56578947368416</v>
      </c>
      <c r="L9" s="175">
        <v>241.59292035398227</v>
      </c>
      <c r="M9" s="178">
        <v>39</v>
      </c>
      <c r="N9" s="178">
        <v>85.6</v>
      </c>
      <c r="O9" s="175">
        <f>N9/M9*100</f>
        <v>219.48717948717947</v>
      </c>
      <c r="P9" s="175">
        <f>B9+I9</f>
        <v>262</v>
      </c>
      <c r="Q9" s="175">
        <f>C9+J9</f>
        <v>441.4</v>
      </c>
      <c r="R9" s="175">
        <f>Q9/P9*100</f>
        <v>168.4732824427481</v>
      </c>
      <c r="S9" s="175">
        <v>94.73684210526314</v>
      </c>
      <c r="T9" s="175">
        <f>F9+M9</f>
        <v>69</v>
      </c>
      <c r="U9" s="175">
        <f>G9+N9</f>
        <v>126.39999999999999</v>
      </c>
      <c r="V9" s="175">
        <f>U9/T9*100</f>
        <v>183.18840579710144</v>
      </c>
      <c r="W9" s="175">
        <f>AA9+'март 11г.'!W9</f>
        <v>25</v>
      </c>
      <c r="X9" s="175">
        <f>AB9+'март 11г.'!X9</f>
        <v>39.9</v>
      </c>
      <c r="Y9" s="175">
        <f>X9/W9*100</f>
        <v>159.6</v>
      </c>
      <c r="Z9" s="175">
        <v>99.50124688279301</v>
      </c>
      <c r="AA9" s="178">
        <v>4</v>
      </c>
      <c r="AB9" s="178">
        <v>12.9</v>
      </c>
      <c r="AC9" s="175">
        <f>AB9/AA9*100</f>
        <v>322.5</v>
      </c>
      <c r="AD9" s="175">
        <f>AH9+'март 11г.'!AD9</f>
        <v>8</v>
      </c>
      <c r="AE9" s="175">
        <f>AI9+'март 11г.'!AE9</f>
        <v>15.9</v>
      </c>
      <c r="AF9" s="175">
        <f>AE9/AD9*100</f>
        <v>198.75</v>
      </c>
      <c r="AG9" s="175">
        <v>109.6551724137931</v>
      </c>
      <c r="AH9" s="178">
        <v>3</v>
      </c>
      <c r="AI9" s="175">
        <v>4.4</v>
      </c>
      <c r="AJ9" s="175">
        <f>AI9/AH9*100</f>
        <v>146.66666666666669</v>
      </c>
      <c r="AK9" s="175">
        <f>W9+AD9</f>
        <v>33</v>
      </c>
      <c r="AL9" s="175">
        <f>X9+AE9</f>
        <v>55.8</v>
      </c>
      <c r="AM9" s="175">
        <f>AL9/AK9*100</f>
        <v>169.0909090909091</v>
      </c>
      <c r="AN9" s="175">
        <v>123.80952380952381</v>
      </c>
      <c r="AO9" s="175">
        <f>AA9+AH9</f>
        <v>7</v>
      </c>
      <c r="AP9" s="175">
        <f>AB9+AI9</f>
        <v>17.3</v>
      </c>
      <c r="AQ9" s="175">
        <f>AP9/AO9*100</f>
        <v>247.14285714285717</v>
      </c>
      <c r="AR9" s="175">
        <f>AV9+'март 11г.'!AR9</f>
        <v>63119</v>
      </c>
      <c r="AS9" s="175">
        <f>AW9+'март 11г.'!AS9</f>
        <v>65516.799999999996</v>
      </c>
      <c r="AT9" s="175">
        <f>AS9/AR9*100</f>
        <v>103.79885612889936</v>
      </c>
      <c r="AU9" s="175">
        <v>108.7144811631661</v>
      </c>
      <c r="AV9" s="175">
        <v>17675</v>
      </c>
      <c r="AW9" s="175">
        <v>18775.6</v>
      </c>
      <c r="AX9" s="175">
        <f>AW9/AV9*100</f>
        <v>106.22687411598302</v>
      </c>
      <c r="AY9" s="178">
        <f>BC9+'март 11г.'!AY9</f>
        <v>1251</v>
      </c>
      <c r="AZ9" s="178">
        <f>BD9+'март 11г.'!AZ9</f>
        <v>1401.1999999999998</v>
      </c>
      <c r="BA9" s="175">
        <f>AZ9/AY9*100</f>
        <v>112.00639488409271</v>
      </c>
      <c r="BB9" s="175">
        <v>90.9</v>
      </c>
      <c r="BC9" s="179">
        <v>300</v>
      </c>
      <c r="BD9" s="180">
        <v>415.9</v>
      </c>
      <c r="BE9" s="181">
        <f>BD9/BC9*100</f>
        <v>138.63333333333333</v>
      </c>
      <c r="BF9" s="180">
        <v>100.79267459341261</v>
      </c>
      <c r="BG9" s="182">
        <f>'март 11г.'!BG9+апр11!BK9</f>
        <v>1945.4</v>
      </c>
      <c r="BH9" s="182">
        <f>'март 11г.'!BH9+апр11!BL9</f>
        <v>1988.6</v>
      </c>
      <c r="BI9" s="176">
        <f>BH9/BG9*100</f>
        <v>102.22062300812172</v>
      </c>
      <c r="BJ9" s="15">
        <f>BE9/BI9*100</f>
        <v>135.6216869489423</v>
      </c>
      <c r="BK9" s="58">
        <v>638.9</v>
      </c>
      <c r="BL9" s="58">
        <v>681.9</v>
      </c>
      <c r="BM9" s="181">
        <f>BL9/BK9*100</f>
        <v>106.73031773360464</v>
      </c>
    </row>
    <row r="10" spans="1:65" ht="18">
      <c r="A10" s="189" t="s">
        <v>92</v>
      </c>
      <c r="B10" s="175">
        <f>F10+'март 11г.'!B10</f>
        <v>115</v>
      </c>
      <c r="C10" s="175">
        <f>G10+'март 11г.'!C10</f>
        <v>196.89999999999998</v>
      </c>
      <c r="D10" s="175">
        <f aca="true" t="shared" si="0" ref="D10:D23">C10/B10*100</f>
        <v>171.2173913043478</v>
      </c>
      <c r="E10" s="176">
        <v>104.62274176408076</v>
      </c>
      <c r="F10" s="177">
        <v>30</v>
      </c>
      <c r="G10" s="178">
        <v>49.2</v>
      </c>
      <c r="H10" s="176">
        <f aca="true" t="shared" si="1" ref="H10:H23">G10/F10*100</f>
        <v>164</v>
      </c>
      <c r="I10" s="178">
        <f>M10+'март 11г.'!I10</f>
        <v>308</v>
      </c>
      <c r="J10" s="178">
        <f>N10+'март 11г.'!J10</f>
        <v>170.7</v>
      </c>
      <c r="K10" s="175">
        <f aca="true" t="shared" si="2" ref="K10:K23">J10/I10*100</f>
        <v>55.42207792207792</v>
      </c>
      <c r="L10" s="175">
        <v>55.62072336265884</v>
      </c>
      <c r="M10" s="178">
        <v>79</v>
      </c>
      <c r="N10" s="178">
        <v>45.4</v>
      </c>
      <c r="O10" s="175">
        <f aca="true" t="shared" si="3" ref="O10:O23">N10/M10*100</f>
        <v>57.46835443037974</v>
      </c>
      <c r="P10" s="175">
        <f aca="true" t="shared" si="4" ref="P10:Q22">B10+I10</f>
        <v>423</v>
      </c>
      <c r="Q10" s="175">
        <f t="shared" si="4"/>
        <v>367.59999999999997</v>
      </c>
      <c r="R10" s="175">
        <f aca="true" t="shared" si="5" ref="R10:R23">Q10/P10*100</f>
        <v>86.903073286052</v>
      </c>
      <c r="S10" s="175">
        <v>113.65932047750229</v>
      </c>
      <c r="T10" s="175">
        <f aca="true" t="shared" si="6" ref="T10:U22">F10+M10</f>
        <v>109</v>
      </c>
      <c r="U10" s="175">
        <f t="shared" si="6"/>
        <v>94.6</v>
      </c>
      <c r="V10" s="175">
        <f aca="true" t="shared" si="7" ref="V10:V23">U10/T10*100</f>
        <v>86.78899082568807</v>
      </c>
      <c r="W10" s="175">
        <f>AA10+'март 11г.'!W10</f>
        <v>24</v>
      </c>
      <c r="X10" s="175">
        <f>AB10+'март 11г.'!X10</f>
        <v>18.4</v>
      </c>
      <c r="Y10" s="175">
        <f aca="true" t="shared" si="8" ref="Y10:Y23">X10/W10*100</f>
        <v>76.66666666666666</v>
      </c>
      <c r="Z10" s="175">
        <v>152.06611570247932</v>
      </c>
      <c r="AA10" s="178">
        <v>6</v>
      </c>
      <c r="AB10" s="178">
        <v>0</v>
      </c>
      <c r="AC10" s="175">
        <f aca="true" t="shared" si="9" ref="AC10:AC23">AB10/AA10*100</f>
        <v>0</v>
      </c>
      <c r="AD10" s="175">
        <f>AH10+'март 11г.'!AD10</f>
        <v>14</v>
      </c>
      <c r="AE10" s="175">
        <f>AI10+'март 11г.'!AE10</f>
        <v>8.6</v>
      </c>
      <c r="AF10" s="175">
        <f aca="true" t="shared" si="10" ref="AF10:AF23">AE10/AD10*100</f>
        <v>61.42857142857142</v>
      </c>
      <c r="AG10" s="175">
        <v>21.287128712871286</v>
      </c>
      <c r="AH10" s="178">
        <v>8</v>
      </c>
      <c r="AI10" s="175">
        <v>3</v>
      </c>
      <c r="AJ10" s="175">
        <f aca="true" t="shared" si="11" ref="AJ10:AJ23">AI10/AH10*100</f>
        <v>37.5</v>
      </c>
      <c r="AK10" s="175">
        <f aca="true" t="shared" si="12" ref="AK10:AL22">W10+AD10</f>
        <v>38</v>
      </c>
      <c r="AL10" s="175">
        <f t="shared" si="12"/>
        <v>27</v>
      </c>
      <c r="AM10" s="175">
        <f aca="true" t="shared" si="13" ref="AM10:AM23">AL10/AK10*100</f>
        <v>71.05263157894737</v>
      </c>
      <c r="AN10" s="175">
        <v>108.28402366863905</v>
      </c>
      <c r="AO10" s="175">
        <f aca="true" t="shared" si="14" ref="AO10:AP22">AA10+AH10</f>
        <v>14</v>
      </c>
      <c r="AP10" s="175">
        <f t="shared" si="14"/>
        <v>3</v>
      </c>
      <c r="AQ10" s="175">
        <f aca="true" t="shared" si="15" ref="AQ10:AQ23">AP10/AO10*100</f>
        <v>21.428571428571427</v>
      </c>
      <c r="AR10" s="175">
        <f>AV10+'март 11г.'!AR10</f>
        <v>7428</v>
      </c>
      <c r="AS10" s="175">
        <f>AW10+'март 11г.'!AS10</f>
        <v>7496.500000000001</v>
      </c>
      <c r="AT10" s="175">
        <f aca="true" t="shared" si="16" ref="AT10:AT23">AS10/AR10*100</f>
        <v>100.92218632202479</v>
      </c>
      <c r="AU10" s="175">
        <v>115.88950820815096</v>
      </c>
      <c r="AV10" s="175">
        <v>2142</v>
      </c>
      <c r="AW10" s="175">
        <v>2152.8</v>
      </c>
      <c r="AX10" s="175">
        <f aca="true" t="shared" si="17" ref="AX10:AX23">AW10/AV10*100</f>
        <v>100.50420168067227</v>
      </c>
      <c r="AY10" s="178">
        <f>BC10+'март 11г.'!AY10</f>
        <v>186</v>
      </c>
      <c r="AZ10" s="178">
        <f>BD10+'март 11г.'!AZ10</f>
        <v>273.7</v>
      </c>
      <c r="BA10" s="175">
        <f aca="true" t="shared" si="18" ref="BA10:BA23">AZ10/AY10*100</f>
        <v>147.1505376344086</v>
      </c>
      <c r="BB10" s="175">
        <v>158.7</v>
      </c>
      <c r="BC10" s="179">
        <v>44</v>
      </c>
      <c r="BD10" s="180">
        <v>71</v>
      </c>
      <c r="BE10" s="181">
        <f aca="true" t="shared" si="19" ref="BE10:BE23">BD10/BC10*100</f>
        <v>161.36363636363635</v>
      </c>
      <c r="BF10" s="180">
        <v>100.68361319439836</v>
      </c>
      <c r="BG10" s="182">
        <f>'март 11г.'!BG10+апр11!BK10</f>
        <v>168.7</v>
      </c>
      <c r="BH10" s="182">
        <f>'март 11г.'!BH10+апр11!BL10</f>
        <v>180.6</v>
      </c>
      <c r="BI10" s="176">
        <f aca="true" t="shared" si="20" ref="BI10:BI25">BH10/BG10*100</f>
        <v>107.0539419087137</v>
      </c>
      <c r="BJ10" s="15">
        <f aca="true" t="shared" si="21" ref="BJ10:BJ23">BE10/BI10*100</f>
        <v>150.73114869626497</v>
      </c>
      <c r="BK10" s="54">
        <v>45.6</v>
      </c>
      <c r="BL10" s="54">
        <v>48.6</v>
      </c>
      <c r="BM10" s="181">
        <f aca="true" t="shared" si="22" ref="BM10:BM25">BL10/BK10*100</f>
        <v>106.57894736842107</v>
      </c>
    </row>
    <row r="11" spans="1:65" ht="18">
      <c r="A11" s="189" t="s">
        <v>2</v>
      </c>
      <c r="B11" s="175">
        <f>F11+'март 11г.'!B11</f>
        <v>15</v>
      </c>
      <c r="C11" s="175">
        <f>G11+'март 11г.'!C11</f>
        <v>4.5</v>
      </c>
      <c r="D11" s="175">
        <f t="shared" si="0"/>
        <v>30</v>
      </c>
      <c r="E11" s="176">
        <v>25.280898876404496</v>
      </c>
      <c r="F11" s="177">
        <v>7</v>
      </c>
      <c r="G11" s="178">
        <v>1.4</v>
      </c>
      <c r="H11" s="176">
        <f t="shared" si="1"/>
        <v>20</v>
      </c>
      <c r="I11" s="178">
        <f>M11+'март 11г.'!I11</f>
        <v>961</v>
      </c>
      <c r="J11" s="178">
        <f>N11+'март 11г.'!J11</f>
        <v>1084.8</v>
      </c>
      <c r="K11" s="175">
        <f t="shared" si="2"/>
        <v>112.88241415192508</v>
      </c>
      <c r="L11" s="175">
        <v>126.5663283164158</v>
      </c>
      <c r="M11" s="178">
        <v>256</v>
      </c>
      <c r="N11" s="178">
        <v>269.3</v>
      </c>
      <c r="O11" s="175">
        <f t="shared" si="3"/>
        <v>105.1953125</v>
      </c>
      <c r="P11" s="175">
        <f t="shared" si="4"/>
        <v>976</v>
      </c>
      <c r="Q11" s="175">
        <f t="shared" si="4"/>
        <v>1089.3</v>
      </c>
      <c r="R11" s="175">
        <f t="shared" si="5"/>
        <v>111.60860655737706</v>
      </c>
      <c r="S11" s="175">
        <v>104.87892591704626</v>
      </c>
      <c r="T11" s="175">
        <f t="shared" si="6"/>
        <v>263</v>
      </c>
      <c r="U11" s="175">
        <f t="shared" si="6"/>
        <v>270.7</v>
      </c>
      <c r="V11" s="175">
        <f t="shared" si="7"/>
        <v>102.92775665399239</v>
      </c>
      <c r="W11" s="175">
        <f>AA11+'март 11г.'!W11</f>
        <v>7</v>
      </c>
      <c r="X11" s="175">
        <f>AB11+'март 11г.'!X11</f>
        <v>8</v>
      </c>
      <c r="Y11" s="175">
        <f t="shared" si="8"/>
        <v>114.28571428571428</v>
      </c>
      <c r="Z11" s="175">
        <v>129.03225806451613</v>
      </c>
      <c r="AA11" s="178">
        <v>2</v>
      </c>
      <c r="AB11" s="178">
        <v>0</v>
      </c>
      <c r="AC11" s="175">
        <f t="shared" si="9"/>
        <v>0</v>
      </c>
      <c r="AD11" s="175">
        <f>AH11+'март 11г.'!AD11</f>
        <v>55</v>
      </c>
      <c r="AE11" s="175">
        <f>AI11+'март 11г.'!AE11</f>
        <v>80.80000000000001</v>
      </c>
      <c r="AF11" s="175">
        <f t="shared" si="10"/>
        <v>146.90909090909093</v>
      </c>
      <c r="AG11" s="175">
        <v>155.68400770712913</v>
      </c>
      <c r="AH11" s="178">
        <v>12</v>
      </c>
      <c r="AI11" s="175">
        <v>15.9</v>
      </c>
      <c r="AJ11" s="175">
        <f t="shared" si="11"/>
        <v>132.5</v>
      </c>
      <c r="AK11" s="175">
        <f t="shared" si="12"/>
        <v>62</v>
      </c>
      <c r="AL11" s="175">
        <f t="shared" si="12"/>
        <v>88.80000000000001</v>
      </c>
      <c r="AM11" s="175">
        <f t="shared" si="13"/>
        <v>143.22580645161293</v>
      </c>
      <c r="AN11" s="175">
        <v>100.17241379310344</v>
      </c>
      <c r="AO11" s="175">
        <f t="shared" si="14"/>
        <v>14</v>
      </c>
      <c r="AP11" s="175">
        <f t="shared" si="14"/>
        <v>15.9</v>
      </c>
      <c r="AQ11" s="175">
        <f t="shared" si="15"/>
        <v>113.57142857142857</v>
      </c>
      <c r="AR11" s="175">
        <f>AV11+'март 11г.'!AR11</f>
        <v>4376</v>
      </c>
      <c r="AS11" s="175">
        <f>AW11+'март 11г.'!AS11</f>
        <v>4418.2</v>
      </c>
      <c r="AT11" s="175">
        <f t="shared" si="16"/>
        <v>100.96435100548446</v>
      </c>
      <c r="AU11" s="175">
        <v>123.54870020500744</v>
      </c>
      <c r="AV11" s="175">
        <v>1185</v>
      </c>
      <c r="AW11" s="175">
        <v>1186.8</v>
      </c>
      <c r="AX11" s="175">
        <f t="shared" si="17"/>
        <v>100.15189873417721</v>
      </c>
      <c r="AY11" s="178">
        <f>BC11+'март 11г.'!AY11</f>
        <v>110</v>
      </c>
      <c r="AZ11" s="178">
        <f>BD11+'март 11г.'!AZ11</f>
        <v>144.5</v>
      </c>
      <c r="BA11" s="175">
        <f t="shared" si="18"/>
        <v>131.36363636363637</v>
      </c>
      <c r="BB11" s="175">
        <v>138.9</v>
      </c>
      <c r="BC11" s="179">
        <v>26</v>
      </c>
      <c r="BD11" s="180">
        <v>43.9</v>
      </c>
      <c r="BE11" s="181">
        <f t="shared" si="19"/>
        <v>168.84615384615384</v>
      </c>
      <c r="BF11" s="180">
        <v>108.55462330248248</v>
      </c>
      <c r="BG11" s="182">
        <f>'март 11г.'!BG11+апр11!BK11</f>
        <v>190.9</v>
      </c>
      <c r="BH11" s="182">
        <f>'март 11г.'!BH11+апр11!BL11</f>
        <v>202.60000000000002</v>
      </c>
      <c r="BI11" s="176">
        <f t="shared" si="20"/>
        <v>106.12886327920378</v>
      </c>
      <c r="BJ11" s="15">
        <f t="shared" si="21"/>
        <v>159.0954134710304</v>
      </c>
      <c r="BK11" s="54">
        <v>51</v>
      </c>
      <c r="BL11" s="54">
        <v>54.8</v>
      </c>
      <c r="BM11" s="181">
        <f t="shared" si="22"/>
        <v>107.45098039215686</v>
      </c>
    </row>
    <row r="12" spans="1:65" ht="18">
      <c r="A12" s="189" t="s">
        <v>3</v>
      </c>
      <c r="B12" s="175">
        <f>F12+'март 11г.'!B12</f>
        <v>67</v>
      </c>
      <c r="C12" s="175">
        <f>G12+'март 11г.'!C12</f>
        <v>67.8</v>
      </c>
      <c r="D12" s="175">
        <f t="shared" si="0"/>
        <v>101.19402985074626</v>
      </c>
      <c r="E12" s="176">
        <v>93.00411522633743</v>
      </c>
      <c r="F12" s="177">
        <v>21</v>
      </c>
      <c r="G12" s="178">
        <v>20.8</v>
      </c>
      <c r="H12" s="176">
        <f t="shared" si="1"/>
        <v>99.04761904761905</v>
      </c>
      <c r="I12" s="178">
        <f>M12+'март 11г.'!I12</f>
        <v>397</v>
      </c>
      <c r="J12" s="178">
        <f>N12+'март 11г.'!J12</f>
        <v>488.5</v>
      </c>
      <c r="K12" s="175">
        <f t="shared" si="2"/>
        <v>123.04785894206549</v>
      </c>
      <c r="L12" s="175">
        <v>126.42339544513459</v>
      </c>
      <c r="M12" s="178">
        <v>120</v>
      </c>
      <c r="N12" s="178">
        <v>136.2</v>
      </c>
      <c r="O12" s="175">
        <f t="shared" si="3"/>
        <v>113.5</v>
      </c>
      <c r="P12" s="175">
        <f t="shared" si="4"/>
        <v>464</v>
      </c>
      <c r="Q12" s="175">
        <f t="shared" si="4"/>
        <v>556.3</v>
      </c>
      <c r="R12" s="175">
        <f t="shared" si="5"/>
        <v>119.89224137931033</v>
      </c>
      <c r="S12" s="175">
        <v>127.86748329621378</v>
      </c>
      <c r="T12" s="175">
        <f t="shared" si="6"/>
        <v>141</v>
      </c>
      <c r="U12" s="175">
        <f t="shared" si="6"/>
        <v>157</v>
      </c>
      <c r="V12" s="175">
        <f t="shared" si="7"/>
        <v>111.34751773049645</v>
      </c>
      <c r="W12" s="175">
        <f>AA12+'март 11г.'!W12</f>
        <v>16</v>
      </c>
      <c r="X12" s="175">
        <f>AB12+'март 11г.'!X12</f>
        <v>18.1</v>
      </c>
      <c r="Y12" s="175">
        <f t="shared" si="8"/>
        <v>113.12500000000001</v>
      </c>
      <c r="Z12" s="175">
        <v>113.83647798742138</v>
      </c>
      <c r="AA12" s="178">
        <v>3</v>
      </c>
      <c r="AB12" s="178">
        <v>3</v>
      </c>
      <c r="AC12" s="175">
        <f t="shared" si="9"/>
        <v>100</v>
      </c>
      <c r="AD12" s="175">
        <f>AH12+'март 11г.'!AD12</f>
        <v>7</v>
      </c>
      <c r="AE12" s="175">
        <f>AI12+'март 11г.'!AE12</f>
        <v>6.3</v>
      </c>
      <c r="AF12" s="175">
        <f t="shared" si="10"/>
        <v>90</v>
      </c>
      <c r="AG12" s="175">
        <v>38.41463414634146</v>
      </c>
      <c r="AH12" s="178">
        <v>3</v>
      </c>
      <c r="AI12" s="175">
        <v>4.3</v>
      </c>
      <c r="AJ12" s="175">
        <f t="shared" si="11"/>
        <v>143.33333333333334</v>
      </c>
      <c r="AK12" s="175">
        <f t="shared" si="12"/>
        <v>23</v>
      </c>
      <c r="AL12" s="175">
        <f t="shared" si="12"/>
        <v>24.400000000000002</v>
      </c>
      <c r="AM12" s="175">
        <f t="shared" si="13"/>
        <v>106.08695652173914</v>
      </c>
      <c r="AN12" s="175">
        <v>88.73626373626374</v>
      </c>
      <c r="AO12" s="175">
        <f t="shared" si="14"/>
        <v>6</v>
      </c>
      <c r="AP12" s="175">
        <f t="shared" si="14"/>
        <v>7.3</v>
      </c>
      <c r="AQ12" s="175">
        <f t="shared" si="15"/>
        <v>121.66666666666666</v>
      </c>
      <c r="AR12" s="175">
        <f>AV12+'март 11г.'!AR12</f>
        <v>37880</v>
      </c>
      <c r="AS12" s="175">
        <f>AW12+'март 11г.'!AS12</f>
        <v>39053.7</v>
      </c>
      <c r="AT12" s="175">
        <f t="shared" si="16"/>
        <v>103.09846884899683</v>
      </c>
      <c r="AU12" s="175">
        <v>107.65361702839063</v>
      </c>
      <c r="AV12" s="175">
        <v>10631</v>
      </c>
      <c r="AW12" s="175">
        <v>10811.5</v>
      </c>
      <c r="AX12" s="175">
        <f t="shared" si="17"/>
        <v>101.69786473520834</v>
      </c>
      <c r="AY12" s="178">
        <f>BC12+'март 11г.'!AY12</f>
        <v>529</v>
      </c>
      <c r="AZ12" s="178">
        <f>BD12+'март 11г.'!AZ12</f>
        <v>777.7</v>
      </c>
      <c r="BA12" s="175">
        <f t="shared" si="18"/>
        <v>147.0132325141777</v>
      </c>
      <c r="BB12" s="175">
        <v>138.9</v>
      </c>
      <c r="BC12" s="179">
        <v>120</v>
      </c>
      <c r="BD12" s="180">
        <v>211.5</v>
      </c>
      <c r="BE12" s="181">
        <f t="shared" si="19"/>
        <v>176.25</v>
      </c>
      <c r="BF12" s="180">
        <v>106.61749641466913</v>
      </c>
      <c r="BG12" s="182">
        <f>'март 11г.'!BG12+апр11!BK12</f>
        <v>853.8000000000001</v>
      </c>
      <c r="BH12" s="182">
        <f>'март 11г.'!BH12+апр11!BL12</f>
        <v>917.4</v>
      </c>
      <c r="BI12" s="176">
        <f t="shared" si="20"/>
        <v>107.44905130007025</v>
      </c>
      <c r="BJ12" s="15">
        <f t="shared" si="21"/>
        <v>164.03122956180513</v>
      </c>
      <c r="BK12" s="54">
        <v>326.6</v>
      </c>
      <c r="BL12" s="54">
        <v>362.4</v>
      </c>
      <c r="BM12" s="181">
        <f t="shared" si="22"/>
        <v>110.96142069810165</v>
      </c>
    </row>
    <row r="13" spans="1:65" ht="18">
      <c r="A13" s="189" t="s">
        <v>4</v>
      </c>
      <c r="B13" s="175">
        <f>F13+'март 11г.'!B13</f>
        <v>20</v>
      </c>
      <c r="C13" s="175">
        <f>G13+'март 11г.'!C13</f>
        <v>5.4</v>
      </c>
      <c r="D13" s="175">
        <f t="shared" si="0"/>
        <v>27</v>
      </c>
      <c r="E13" s="176">
        <v>32.72727272727273</v>
      </c>
      <c r="F13" s="177">
        <v>10</v>
      </c>
      <c r="G13" s="178">
        <v>1.6</v>
      </c>
      <c r="H13" s="176">
        <f t="shared" si="1"/>
        <v>16</v>
      </c>
      <c r="I13" s="178">
        <f>M13+'март 11г.'!I13</f>
        <v>1724</v>
      </c>
      <c r="J13" s="178">
        <f>N13+'март 11г.'!J13</f>
        <v>1944.8000000000002</v>
      </c>
      <c r="K13" s="175">
        <f t="shared" si="2"/>
        <v>112.80742459396753</v>
      </c>
      <c r="L13" s="175">
        <v>128.479883728612</v>
      </c>
      <c r="M13" s="178">
        <v>485</v>
      </c>
      <c r="N13" s="178">
        <v>495</v>
      </c>
      <c r="O13" s="175">
        <f t="shared" si="3"/>
        <v>102.06185567010309</v>
      </c>
      <c r="P13" s="175">
        <f t="shared" si="4"/>
        <v>1744</v>
      </c>
      <c r="Q13" s="175">
        <f t="shared" si="4"/>
        <v>1950.2000000000003</v>
      </c>
      <c r="R13" s="175">
        <f t="shared" si="5"/>
        <v>111.82339449541286</v>
      </c>
      <c r="S13" s="175">
        <v>199.68680673365523</v>
      </c>
      <c r="T13" s="175">
        <f t="shared" si="6"/>
        <v>495</v>
      </c>
      <c r="U13" s="175">
        <f t="shared" si="6"/>
        <v>496.6</v>
      </c>
      <c r="V13" s="175">
        <f t="shared" si="7"/>
        <v>100.32323232323233</v>
      </c>
      <c r="W13" s="175">
        <f>AA13+'март 11г.'!W13</f>
        <v>4</v>
      </c>
      <c r="X13" s="175">
        <f>AB13+'март 11г.'!X13</f>
        <v>4</v>
      </c>
      <c r="Y13" s="175">
        <f t="shared" si="8"/>
        <v>100</v>
      </c>
      <c r="Z13" s="175">
        <v>100</v>
      </c>
      <c r="AA13" s="178">
        <v>1</v>
      </c>
      <c r="AB13" s="178">
        <v>1</v>
      </c>
      <c r="AC13" s="175">
        <f t="shared" si="9"/>
        <v>100</v>
      </c>
      <c r="AD13" s="175">
        <f>AH13+'март 11г.'!AD13</f>
        <v>75</v>
      </c>
      <c r="AE13" s="175">
        <f>AI13+'март 11г.'!AE13</f>
        <v>79.6</v>
      </c>
      <c r="AF13" s="175">
        <f t="shared" si="10"/>
        <v>106.13333333333333</v>
      </c>
      <c r="AG13" s="175">
        <v>134.45945945945945</v>
      </c>
      <c r="AH13" s="178">
        <v>25</v>
      </c>
      <c r="AI13" s="175">
        <v>27</v>
      </c>
      <c r="AJ13" s="175">
        <f t="shared" si="11"/>
        <v>108</v>
      </c>
      <c r="AK13" s="175">
        <f t="shared" si="12"/>
        <v>79</v>
      </c>
      <c r="AL13" s="175">
        <f t="shared" si="12"/>
        <v>83.6</v>
      </c>
      <c r="AM13" s="175">
        <f t="shared" si="13"/>
        <v>105.82278481012656</v>
      </c>
      <c r="AN13" s="175">
        <v>99.05956112852662</v>
      </c>
      <c r="AO13" s="175">
        <f t="shared" si="14"/>
        <v>26</v>
      </c>
      <c r="AP13" s="175">
        <f t="shared" si="14"/>
        <v>28</v>
      </c>
      <c r="AQ13" s="175">
        <f t="shared" si="15"/>
        <v>107.6923076923077</v>
      </c>
      <c r="AR13" s="175">
        <f>AV13+'март 11г.'!AR13</f>
        <v>3162</v>
      </c>
      <c r="AS13" s="175">
        <f>AW13+'март 11г.'!AS13</f>
        <v>3392.4</v>
      </c>
      <c r="AT13" s="175">
        <f t="shared" si="16"/>
        <v>107.28652751423151</v>
      </c>
      <c r="AU13" s="175">
        <v>115.17299859287888</v>
      </c>
      <c r="AV13" s="175">
        <v>856</v>
      </c>
      <c r="AW13" s="175">
        <v>862.6</v>
      </c>
      <c r="AX13" s="175">
        <f t="shared" si="17"/>
        <v>100.77102803738318</v>
      </c>
      <c r="AY13" s="178">
        <f>BC13+'март 11г.'!AY13</f>
        <v>59</v>
      </c>
      <c r="AZ13" s="178">
        <f>BD13+'март 11г.'!AZ13</f>
        <v>132.1</v>
      </c>
      <c r="BA13" s="175">
        <f t="shared" si="18"/>
        <v>223.89830508474574</v>
      </c>
      <c r="BB13" s="175">
        <v>80.8</v>
      </c>
      <c r="BC13" s="179">
        <v>16</v>
      </c>
      <c r="BD13" s="180">
        <v>40</v>
      </c>
      <c r="BE13" s="181">
        <f t="shared" si="19"/>
        <v>250</v>
      </c>
      <c r="BF13" s="180">
        <v>100.01005884423878</v>
      </c>
      <c r="BG13" s="182">
        <f>'март 11г.'!BG13+апр11!BK13</f>
        <v>139.7</v>
      </c>
      <c r="BH13" s="182">
        <f>'март 11г.'!BH13+апр11!BL13</f>
        <v>147.6</v>
      </c>
      <c r="BI13" s="176">
        <f t="shared" si="20"/>
        <v>105.65497494631353</v>
      </c>
      <c r="BJ13" s="15">
        <f t="shared" si="21"/>
        <v>236.61924119241192</v>
      </c>
      <c r="BK13" s="54">
        <v>34.2</v>
      </c>
      <c r="BL13" s="54">
        <v>36.6</v>
      </c>
      <c r="BM13" s="181">
        <f t="shared" si="22"/>
        <v>107.01754385964912</v>
      </c>
    </row>
    <row r="14" spans="1:65" ht="18">
      <c r="A14" s="189" t="s">
        <v>5</v>
      </c>
      <c r="B14" s="175">
        <f>F14+'март 11г.'!B14</f>
        <v>38</v>
      </c>
      <c r="C14" s="175">
        <f>G14+'март 11г.'!C14</f>
        <v>41.8</v>
      </c>
      <c r="D14" s="175">
        <f t="shared" si="0"/>
        <v>109.99999999999999</v>
      </c>
      <c r="E14" s="176">
        <v>110.29023746701847</v>
      </c>
      <c r="F14" s="177">
        <v>14</v>
      </c>
      <c r="G14" s="178">
        <v>13.3</v>
      </c>
      <c r="H14" s="176">
        <f t="shared" si="1"/>
        <v>95</v>
      </c>
      <c r="I14" s="178">
        <f>M14+'март 11г.'!I14</f>
        <v>120</v>
      </c>
      <c r="J14" s="178">
        <f>N14+'март 11г.'!J14</f>
        <v>107.5</v>
      </c>
      <c r="K14" s="175">
        <f t="shared" si="2"/>
        <v>89.58333333333334</v>
      </c>
      <c r="L14" s="175">
        <v>77.22701149425288</v>
      </c>
      <c r="M14" s="178">
        <v>42</v>
      </c>
      <c r="N14" s="178">
        <v>51.5</v>
      </c>
      <c r="O14" s="175">
        <f t="shared" si="3"/>
        <v>122.61904761904762</v>
      </c>
      <c r="P14" s="175">
        <f t="shared" si="4"/>
        <v>158</v>
      </c>
      <c r="Q14" s="175">
        <f t="shared" si="4"/>
        <v>149.3</v>
      </c>
      <c r="R14" s="175">
        <f t="shared" si="5"/>
        <v>94.49367088607595</v>
      </c>
      <c r="S14" s="175">
        <v>81.57531091662828</v>
      </c>
      <c r="T14" s="175">
        <f t="shared" si="6"/>
        <v>56</v>
      </c>
      <c r="U14" s="175">
        <f t="shared" si="6"/>
        <v>64.8</v>
      </c>
      <c r="V14" s="175">
        <f t="shared" si="7"/>
        <v>115.71428571428571</v>
      </c>
      <c r="W14" s="175">
        <f>AA14+'март 11г.'!W14</f>
        <v>9</v>
      </c>
      <c r="X14" s="175">
        <f>AB14+'март 11г.'!X14</f>
        <v>9.6</v>
      </c>
      <c r="Y14" s="175">
        <f t="shared" si="8"/>
        <v>106.66666666666667</v>
      </c>
      <c r="Z14" s="175">
        <v>96.96969696969695</v>
      </c>
      <c r="AA14" s="178">
        <v>2</v>
      </c>
      <c r="AB14" s="178">
        <v>2</v>
      </c>
      <c r="AC14" s="175">
        <f t="shared" si="9"/>
        <v>100</v>
      </c>
      <c r="AD14" s="175">
        <f>AH14+'март 11г.'!AD14</f>
        <v>1468</v>
      </c>
      <c r="AE14" s="175">
        <f>AI14+'март 11г.'!AE14</f>
        <v>1370.3</v>
      </c>
      <c r="AF14" s="175">
        <f t="shared" si="10"/>
        <v>93.34468664850137</v>
      </c>
      <c r="AG14" s="175">
        <v>119.8967538717298</v>
      </c>
      <c r="AH14" s="178">
        <v>355</v>
      </c>
      <c r="AI14" s="175">
        <v>395.3</v>
      </c>
      <c r="AJ14" s="175">
        <f t="shared" si="11"/>
        <v>111.35211267605634</v>
      </c>
      <c r="AK14" s="175">
        <f t="shared" si="12"/>
        <v>1477</v>
      </c>
      <c r="AL14" s="175">
        <f t="shared" si="12"/>
        <v>1379.8999999999999</v>
      </c>
      <c r="AM14" s="175">
        <f t="shared" si="13"/>
        <v>93.42586323628976</v>
      </c>
      <c r="AN14" s="175">
        <v>76.51988825329255</v>
      </c>
      <c r="AO14" s="175">
        <f t="shared" si="14"/>
        <v>357</v>
      </c>
      <c r="AP14" s="175">
        <f t="shared" si="14"/>
        <v>397.3</v>
      </c>
      <c r="AQ14" s="175">
        <f t="shared" si="15"/>
        <v>111.28851540616247</v>
      </c>
      <c r="AR14" s="175">
        <f>AV14+'март 11г.'!AR14</f>
        <v>5821</v>
      </c>
      <c r="AS14" s="175">
        <f>AW14+'март 11г.'!AS14</f>
        <v>5854.199999999999</v>
      </c>
      <c r="AT14" s="175">
        <f t="shared" si="16"/>
        <v>100.57034873733033</v>
      </c>
      <c r="AU14" s="175">
        <v>108.15556294956659</v>
      </c>
      <c r="AV14" s="175">
        <v>1634</v>
      </c>
      <c r="AW14" s="175">
        <v>1639.4</v>
      </c>
      <c r="AX14" s="175">
        <f t="shared" si="17"/>
        <v>100.33047735618115</v>
      </c>
      <c r="AY14" s="178">
        <f>BC14+'март 11г.'!AY14</f>
        <v>178</v>
      </c>
      <c r="AZ14" s="178">
        <f>BD14+'март 11г.'!AZ14</f>
        <v>151.35</v>
      </c>
      <c r="BA14" s="175">
        <f t="shared" si="18"/>
        <v>85.02808988764045</v>
      </c>
      <c r="BB14" s="175">
        <v>101</v>
      </c>
      <c r="BC14" s="179">
        <v>39</v>
      </c>
      <c r="BD14" s="180">
        <v>44.35</v>
      </c>
      <c r="BE14" s="181">
        <f t="shared" si="19"/>
        <v>113.71794871794872</v>
      </c>
      <c r="BF14" s="180">
        <v>91.27472847168347</v>
      </c>
      <c r="BG14" s="182">
        <f>'март 11г.'!BG14+апр11!BK14</f>
        <v>301.9</v>
      </c>
      <c r="BH14" s="182">
        <f>'март 11г.'!BH14+апр11!BL14</f>
        <v>314.20000000000005</v>
      </c>
      <c r="BI14" s="176">
        <f>BH14/BG14*100</f>
        <v>104.07419675389204</v>
      </c>
      <c r="BJ14" s="15">
        <f t="shared" si="21"/>
        <v>109.26622761918749</v>
      </c>
      <c r="BK14" s="54">
        <v>63.9</v>
      </c>
      <c r="BL14" s="54">
        <v>64.9</v>
      </c>
      <c r="BM14" s="181">
        <f t="shared" si="22"/>
        <v>101.56494522691706</v>
      </c>
    </row>
    <row r="15" spans="1:65" ht="18">
      <c r="A15" s="189" t="s">
        <v>6</v>
      </c>
      <c r="B15" s="175">
        <f>F15+'март 11г.'!B15</f>
        <v>36</v>
      </c>
      <c r="C15" s="175">
        <f>G15+'март 11г.'!C15</f>
        <v>39.8</v>
      </c>
      <c r="D15" s="175">
        <f t="shared" si="0"/>
        <v>110.55555555555554</v>
      </c>
      <c r="E15" s="176">
        <v>78.96825396825396</v>
      </c>
      <c r="F15" s="177">
        <v>13</v>
      </c>
      <c r="G15" s="178">
        <v>12.5</v>
      </c>
      <c r="H15" s="176">
        <f t="shared" si="1"/>
        <v>96.15384615384616</v>
      </c>
      <c r="I15" s="178">
        <f>M15+'март 11г.'!I15</f>
        <v>0</v>
      </c>
      <c r="J15" s="178">
        <f>N15+'март 11г.'!J15</f>
        <v>0</v>
      </c>
      <c r="K15" s="175"/>
      <c r="L15" s="175"/>
      <c r="M15" s="178"/>
      <c r="N15" s="178"/>
      <c r="O15" s="175"/>
      <c r="P15" s="175">
        <f t="shared" si="4"/>
        <v>36</v>
      </c>
      <c r="Q15" s="175">
        <f t="shared" si="4"/>
        <v>39.8</v>
      </c>
      <c r="R15" s="175">
        <f t="shared" si="5"/>
        <v>110.55555555555554</v>
      </c>
      <c r="S15" s="175">
        <v>92.4770642201835</v>
      </c>
      <c r="T15" s="175">
        <f t="shared" si="6"/>
        <v>13</v>
      </c>
      <c r="U15" s="175">
        <f t="shared" si="6"/>
        <v>12.5</v>
      </c>
      <c r="V15" s="175">
        <f t="shared" si="7"/>
        <v>96.15384615384616</v>
      </c>
      <c r="W15" s="175">
        <f>AA15+'март 11г.'!W15</f>
        <v>9</v>
      </c>
      <c r="X15" s="175">
        <f>AB15+'март 11г.'!X15</f>
        <v>9.700000000000001</v>
      </c>
      <c r="Y15" s="175">
        <f t="shared" si="8"/>
        <v>107.7777777777778</v>
      </c>
      <c r="Z15" s="175">
        <v>104.3010752688172</v>
      </c>
      <c r="AA15" s="178">
        <v>2</v>
      </c>
      <c r="AB15" s="178">
        <v>2.1</v>
      </c>
      <c r="AC15" s="175">
        <f t="shared" si="9"/>
        <v>105</v>
      </c>
      <c r="AD15" s="175">
        <f>AH15+'март 11г.'!AD15</f>
        <v>0</v>
      </c>
      <c r="AE15" s="175">
        <f>AI15+'март 11г.'!AE15</f>
        <v>0</v>
      </c>
      <c r="AF15" s="175"/>
      <c r="AG15" s="175"/>
      <c r="AH15" s="178"/>
      <c r="AI15" s="175"/>
      <c r="AJ15" s="175"/>
      <c r="AK15" s="175">
        <f t="shared" si="12"/>
        <v>9</v>
      </c>
      <c r="AL15" s="175">
        <f t="shared" si="12"/>
        <v>9.700000000000001</v>
      </c>
      <c r="AM15" s="175">
        <f t="shared" si="13"/>
        <v>107.7777777777778</v>
      </c>
      <c r="AN15" s="175">
        <v>100</v>
      </c>
      <c r="AO15" s="175">
        <f t="shared" si="14"/>
        <v>2</v>
      </c>
      <c r="AP15" s="175">
        <f t="shared" si="14"/>
        <v>2.1</v>
      </c>
      <c r="AQ15" s="175">
        <f t="shared" si="15"/>
        <v>105</v>
      </c>
      <c r="AR15" s="175">
        <f>AV15+'март 11г.'!AR15</f>
        <v>2639</v>
      </c>
      <c r="AS15" s="175">
        <f>AW15+'март 11г.'!AS15</f>
        <v>2659.8999999999996</v>
      </c>
      <c r="AT15" s="175">
        <f t="shared" si="16"/>
        <v>100.7919666540356</v>
      </c>
      <c r="AU15" s="175">
        <v>110.48828682305657</v>
      </c>
      <c r="AV15" s="175">
        <v>714</v>
      </c>
      <c r="AW15" s="175">
        <v>716.3</v>
      </c>
      <c r="AX15" s="175">
        <f t="shared" si="17"/>
        <v>100.32212885154061</v>
      </c>
      <c r="AY15" s="178">
        <f>BC15+'март 11г.'!AY15</f>
        <v>52</v>
      </c>
      <c r="AZ15" s="178">
        <f>BD15+'март 11г.'!AZ15</f>
        <v>40.1</v>
      </c>
      <c r="BA15" s="175">
        <f t="shared" si="18"/>
        <v>77.11538461538461</v>
      </c>
      <c r="BB15" s="175">
        <v>150.8</v>
      </c>
      <c r="BC15" s="179">
        <v>13</v>
      </c>
      <c r="BD15" s="180">
        <v>14.4</v>
      </c>
      <c r="BE15" s="181">
        <f t="shared" si="19"/>
        <v>110.76923076923077</v>
      </c>
      <c r="BF15" s="180">
        <v>100</v>
      </c>
      <c r="BG15" s="182">
        <f>'март 11г.'!BG15+апр11!BK15</f>
        <v>97.7</v>
      </c>
      <c r="BH15" s="182">
        <f>'март 11г.'!BH15+апр11!BL15</f>
        <v>102.1</v>
      </c>
      <c r="BI15" s="176">
        <f t="shared" si="20"/>
        <v>104.503582395087</v>
      </c>
      <c r="BJ15" s="15">
        <f t="shared" si="21"/>
        <v>105.99563022677619</v>
      </c>
      <c r="BK15" s="54">
        <v>27.3</v>
      </c>
      <c r="BL15" s="54">
        <v>28.4</v>
      </c>
      <c r="BM15" s="181">
        <f t="shared" si="22"/>
        <v>104.02930402930401</v>
      </c>
    </row>
    <row r="16" spans="1:65" ht="18">
      <c r="A16" s="189" t="s">
        <v>7</v>
      </c>
      <c r="B16" s="175">
        <f>F16+'март 11г.'!B16</f>
        <v>91</v>
      </c>
      <c r="C16" s="175">
        <f>G16+'март 11г.'!C16</f>
        <v>88.6</v>
      </c>
      <c r="D16" s="175">
        <f t="shared" si="0"/>
        <v>97.36263736263736</v>
      </c>
      <c r="E16" s="176">
        <v>88.33499501495513</v>
      </c>
      <c r="F16" s="177">
        <v>28</v>
      </c>
      <c r="G16" s="178">
        <v>14</v>
      </c>
      <c r="H16" s="176">
        <f t="shared" si="1"/>
        <v>50</v>
      </c>
      <c r="I16" s="178">
        <f>M16+'март 11г.'!I16</f>
        <v>990</v>
      </c>
      <c r="J16" s="178">
        <f>N16+'март 11г.'!J16</f>
        <v>1221</v>
      </c>
      <c r="K16" s="175">
        <f t="shared" si="2"/>
        <v>123.33333333333334</v>
      </c>
      <c r="L16" s="175">
        <v>124.66816418215234</v>
      </c>
      <c r="M16" s="178">
        <v>275</v>
      </c>
      <c r="N16" s="178">
        <v>357.4</v>
      </c>
      <c r="O16" s="175">
        <f t="shared" si="3"/>
        <v>129.96363636363634</v>
      </c>
      <c r="P16" s="175">
        <f t="shared" si="4"/>
        <v>1081</v>
      </c>
      <c r="Q16" s="175">
        <f t="shared" si="4"/>
        <v>1309.6</v>
      </c>
      <c r="R16" s="175">
        <f t="shared" si="5"/>
        <v>121.14708603145235</v>
      </c>
      <c r="S16" s="175">
        <v>97.49864547588946</v>
      </c>
      <c r="T16" s="175">
        <f t="shared" si="6"/>
        <v>303</v>
      </c>
      <c r="U16" s="175">
        <f t="shared" si="6"/>
        <v>371.4</v>
      </c>
      <c r="V16" s="175">
        <f t="shared" si="7"/>
        <v>122.57425742574257</v>
      </c>
      <c r="W16" s="175">
        <f>AA16+'март 11г.'!W16</f>
        <v>21</v>
      </c>
      <c r="X16" s="175">
        <f>AB16+'март 11г.'!X16</f>
        <v>22.1</v>
      </c>
      <c r="Y16" s="175">
        <f t="shared" si="8"/>
        <v>105.23809523809524</v>
      </c>
      <c r="Z16" s="175">
        <v>136.41975308641975</v>
      </c>
      <c r="AA16" s="178">
        <v>5</v>
      </c>
      <c r="AB16" s="178">
        <v>6</v>
      </c>
      <c r="AC16" s="175">
        <f t="shared" si="9"/>
        <v>120</v>
      </c>
      <c r="AD16" s="175">
        <f>AH16+'март 11г.'!AD16</f>
        <v>49</v>
      </c>
      <c r="AE16" s="175">
        <f>AI16+'март 11г.'!AE16</f>
        <v>69.5</v>
      </c>
      <c r="AF16" s="175">
        <f t="shared" si="10"/>
        <v>141.83673469387753</v>
      </c>
      <c r="AG16" s="175">
        <v>111.5569823434992</v>
      </c>
      <c r="AH16" s="178">
        <v>18</v>
      </c>
      <c r="AI16" s="175">
        <v>25</v>
      </c>
      <c r="AJ16" s="175">
        <f t="shared" si="11"/>
        <v>138.88888888888889</v>
      </c>
      <c r="AK16" s="175">
        <f t="shared" si="12"/>
        <v>70</v>
      </c>
      <c r="AL16" s="175">
        <f t="shared" si="12"/>
        <v>91.6</v>
      </c>
      <c r="AM16" s="175">
        <f t="shared" si="13"/>
        <v>130.85714285714286</v>
      </c>
      <c r="AN16" s="175">
        <v>114.59854014598541</v>
      </c>
      <c r="AO16" s="175">
        <f t="shared" si="14"/>
        <v>23</v>
      </c>
      <c r="AP16" s="175">
        <f t="shared" si="14"/>
        <v>31</v>
      </c>
      <c r="AQ16" s="175">
        <f t="shared" si="15"/>
        <v>134.7826086956522</v>
      </c>
      <c r="AR16" s="175">
        <f>AV16+'март 11г.'!AR16</f>
        <v>10029</v>
      </c>
      <c r="AS16" s="175">
        <f>AW16+'март 11г.'!AS16</f>
        <v>10119</v>
      </c>
      <c r="AT16" s="175">
        <f t="shared" si="16"/>
        <v>100.89739754711337</v>
      </c>
      <c r="AU16" s="175">
        <v>114.91591000178408</v>
      </c>
      <c r="AV16" s="175">
        <v>2815</v>
      </c>
      <c r="AW16" s="175">
        <v>2815.3</v>
      </c>
      <c r="AX16" s="175">
        <f t="shared" si="17"/>
        <v>100.0106571936057</v>
      </c>
      <c r="AY16" s="178">
        <f>BC16+'март 11г.'!AY16</f>
        <v>272</v>
      </c>
      <c r="AZ16" s="178">
        <f>BD16+'март 11г.'!AZ16</f>
        <v>407.6</v>
      </c>
      <c r="BA16" s="175">
        <f t="shared" si="18"/>
        <v>149.85294117647058</v>
      </c>
      <c r="BB16" s="175">
        <v>153.6</v>
      </c>
      <c r="BC16" s="179">
        <v>64</v>
      </c>
      <c r="BD16" s="180">
        <v>76.5</v>
      </c>
      <c r="BE16" s="181">
        <f t="shared" si="19"/>
        <v>119.53125</v>
      </c>
      <c r="BF16" s="180">
        <v>102.12307692307692</v>
      </c>
      <c r="BG16" s="182">
        <f>'март 11г.'!BG16+апр11!BK16</f>
        <v>572.9</v>
      </c>
      <c r="BH16" s="182">
        <f>'март 11г.'!BH16+апр11!BL16</f>
        <v>620.3000000000001</v>
      </c>
      <c r="BI16" s="176">
        <f t="shared" si="20"/>
        <v>108.27369523477049</v>
      </c>
      <c r="BJ16" s="15">
        <f t="shared" si="21"/>
        <v>110.39731279219731</v>
      </c>
      <c r="BK16" s="54">
        <v>97.7</v>
      </c>
      <c r="BL16" s="54">
        <v>108.7</v>
      </c>
      <c r="BM16" s="181">
        <f t="shared" si="22"/>
        <v>111.25895598771751</v>
      </c>
    </row>
    <row r="17" spans="1:65" ht="18">
      <c r="A17" s="189" t="s">
        <v>8</v>
      </c>
      <c r="B17" s="175">
        <f>F17+'март 11г.'!B17</f>
        <v>73</v>
      </c>
      <c r="C17" s="175">
        <f>G17+'март 11г.'!C17</f>
        <v>135.9</v>
      </c>
      <c r="D17" s="175">
        <f t="shared" si="0"/>
        <v>186.16438356164383</v>
      </c>
      <c r="E17" s="176">
        <v>90.29900332225914</v>
      </c>
      <c r="F17" s="177">
        <v>20</v>
      </c>
      <c r="G17" s="178">
        <v>37.9</v>
      </c>
      <c r="H17" s="176">
        <f t="shared" si="1"/>
        <v>189.5</v>
      </c>
      <c r="I17" s="178">
        <f>M17+'март 11г.'!I17</f>
        <v>0</v>
      </c>
      <c r="J17" s="178">
        <f>N17+'март 11г.'!J17</f>
        <v>0</v>
      </c>
      <c r="K17" s="175"/>
      <c r="L17" s="175"/>
      <c r="M17" s="178"/>
      <c r="N17" s="178"/>
      <c r="O17" s="175"/>
      <c r="P17" s="175">
        <f t="shared" si="4"/>
        <v>73</v>
      </c>
      <c r="Q17" s="175">
        <f t="shared" si="4"/>
        <v>135.9</v>
      </c>
      <c r="R17" s="175">
        <f t="shared" si="5"/>
        <v>186.16438356164383</v>
      </c>
      <c r="S17" s="175">
        <v>105.688202247191</v>
      </c>
      <c r="T17" s="175">
        <f t="shared" si="6"/>
        <v>20</v>
      </c>
      <c r="U17" s="175">
        <f t="shared" si="6"/>
        <v>37.9</v>
      </c>
      <c r="V17" s="175">
        <f t="shared" si="7"/>
        <v>189.5</v>
      </c>
      <c r="W17" s="175">
        <f>AA17+'март 11г.'!W17</f>
        <v>12</v>
      </c>
      <c r="X17" s="175">
        <f>AB17+'март 11г.'!X17</f>
        <v>12</v>
      </c>
      <c r="Y17" s="175">
        <f t="shared" si="8"/>
        <v>100</v>
      </c>
      <c r="Z17" s="175">
        <v>120</v>
      </c>
      <c r="AA17" s="178">
        <v>3</v>
      </c>
      <c r="AB17" s="178">
        <v>3</v>
      </c>
      <c r="AC17" s="175">
        <f t="shared" si="9"/>
        <v>100</v>
      </c>
      <c r="AD17" s="175">
        <f>AH17+'март 11г.'!AD17</f>
        <v>0</v>
      </c>
      <c r="AE17" s="175">
        <f>AI17+'март 11г.'!AE17</f>
        <v>0</v>
      </c>
      <c r="AF17" s="175"/>
      <c r="AG17" s="175"/>
      <c r="AH17" s="178"/>
      <c r="AI17" s="175"/>
      <c r="AJ17" s="175"/>
      <c r="AK17" s="175">
        <f t="shared" si="12"/>
        <v>12</v>
      </c>
      <c r="AL17" s="175">
        <f t="shared" si="12"/>
        <v>12</v>
      </c>
      <c r="AM17" s="175">
        <f t="shared" si="13"/>
        <v>100</v>
      </c>
      <c r="AN17" s="175">
        <v>166.66666666666669</v>
      </c>
      <c r="AO17" s="175">
        <f t="shared" si="14"/>
        <v>3</v>
      </c>
      <c r="AP17" s="175">
        <f t="shared" si="14"/>
        <v>3</v>
      </c>
      <c r="AQ17" s="175">
        <f t="shared" si="15"/>
        <v>100</v>
      </c>
      <c r="AR17" s="175">
        <f>AV17+'март 11г.'!AR17</f>
        <v>3324</v>
      </c>
      <c r="AS17" s="175">
        <f>AW17+'март 11г.'!AS17</f>
        <v>3342.8</v>
      </c>
      <c r="AT17" s="175">
        <f t="shared" si="16"/>
        <v>100.5655836341757</v>
      </c>
      <c r="AU17" s="175">
        <v>118.5630173645236</v>
      </c>
      <c r="AV17" s="175">
        <v>901</v>
      </c>
      <c r="AW17" s="175">
        <v>902</v>
      </c>
      <c r="AX17" s="175">
        <f t="shared" si="17"/>
        <v>100.11098779134295</v>
      </c>
      <c r="AY17" s="178">
        <f>BC17+'март 11г.'!AY17</f>
        <v>95</v>
      </c>
      <c r="AZ17" s="178">
        <f>BD17+'март 11г.'!AZ17</f>
        <v>88</v>
      </c>
      <c r="BA17" s="175">
        <f t="shared" si="18"/>
        <v>92.63157894736842</v>
      </c>
      <c r="BB17" s="175">
        <v>114.3</v>
      </c>
      <c r="BC17" s="179">
        <v>23</v>
      </c>
      <c r="BD17" s="180">
        <v>25</v>
      </c>
      <c r="BE17" s="181">
        <f t="shared" si="19"/>
        <v>108.69565217391303</v>
      </c>
      <c r="BF17" s="180">
        <v>100.45051386737998</v>
      </c>
      <c r="BG17" s="182">
        <f>'март 11г.'!BG17+апр11!BK17</f>
        <v>118.7</v>
      </c>
      <c r="BH17" s="182">
        <f>'март 11г.'!BH17+апр11!BL17</f>
        <v>127.6</v>
      </c>
      <c r="BI17" s="176">
        <f t="shared" si="20"/>
        <v>107.49789385004212</v>
      </c>
      <c r="BJ17" s="15">
        <f t="shared" si="21"/>
        <v>101.11421561946298</v>
      </c>
      <c r="BK17" s="54">
        <v>28.2</v>
      </c>
      <c r="BL17" s="54">
        <v>28.9</v>
      </c>
      <c r="BM17" s="181">
        <f t="shared" si="22"/>
        <v>102.48226950354609</v>
      </c>
    </row>
    <row r="18" spans="1:65" ht="18">
      <c r="A18" s="189" t="s">
        <v>9</v>
      </c>
      <c r="B18" s="175">
        <f>F18+'март 11г.'!B18</f>
        <v>20</v>
      </c>
      <c r="C18" s="175">
        <f>G18+'март 11г.'!C18</f>
        <v>22.6</v>
      </c>
      <c r="D18" s="175">
        <f t="shared" si="0"/>
        <v>113.00000000000001</v>
      </c>
      <c r="E18" s="176">
        <v>98.2608695652174</v>
      </c>
      <c r="F18" s="177">
        <v>5</v>
      </c>
      <c r="G18" s="178">
        <v>6.6</v>
      </c>
      <c r="H18" s="176">
        <f t="shared" si="1"/>
        <v>131.99999999999997</v>
      </c>
      <c r="I18" s="178">
        <f>M18+'март 11г.'!I18</f>
        <v>368</v>
      </c>
      <c r="J18" s="178">
        <f>N18+'март 11г.'!J18</f>
        <v>317.9</v>
      </c>
      <c r="K18" s="175">
        <f t="shared" si="2"/>
        <v>86.38586956521739</v>
      </c>
      <c r="L18" s="175">
        <v>88.2565241532482</v>
      </c>
      <c r="M18" s="178">
        <v>115</v>
      </c>
      <c r="N18" s="178">
        <v>105</v>
      </c>
      <c r="O18" s="175">
        <f t="shared" si="3"/>
        <v>91.30434782608695</v>
      </c>
      <c r="P18" s="175">
        <f t="shared" si="4"/>
        <v>388</v>
      </c>
      <c r="Q18" s="175">
        <f t="shared" si="4"/>
        <v>340.5</v>
      </c>
      <c r="R18" s="175">
        <f t="shared" si="5"/>
        <v>87.75773195876289</v>
      </c>
      <c r="S18" s="175">
        <v>112.7390408943807</v>
      </c>
      <c r="T18" s="175">
        <f t="shared" si="6"/>
        <v>120</v>
      </c>
      <c r="U18" s="175">
        <f t="shared" si="6"/>
        <v>111.6</v>
      </c>
      <c r="V18" s="175">
        <f t="shared" si="7"/>
        <v>93</v>
      </c>
      <c r="W18" s="175">
        <f>AA18+'март 11г.'!W18</f>
        <v>5</v>
      </c>
      <c r="X18" s="175">
        <f>AB18+'март 11г.'!X18</f>
        <v>5.6000000000000005</v>
      </c>
      <c r="Y18" s="175">
        <f t="shared" si="8"/>
        <v>112.00000000000001</v>
      </c>
      <c r="Z18" s="175">
        <v>109.80392156862746</v>
      </c>
      <c r="AA18" s="178">
        <v>1</v>
      </c>
      <c r="AB18" s="178">
        <v>1.2</v>
      </c>
      <c r="AC18" s="175">
        <f t="shared" si="9"/>
        <v>120</v>
      </c>
      <c r="AD18" s="175">
        <v>10</v>
      </c>
      <c r="AE18" s="175">
        <f>AI18+'март 11г.'!AE18</f>
        <v>16.700000000000003</v>
      </c>
      <c r="AF18" s="175">
        <f t="shared" si="10"/>
        <v>167.00000000000003</v>
      </c>
      <c r="AG18" s="175">
        <v>74.55357142857144</v>
      </c>
      <c r="AH18" s="178">
        <v>3</v>
      </c>
      <c r="AI18" s="175">
        <v>7.9</v>
      </c>
      <c r="AJ18" s="175">
        <f t="shared" si="11"/>
        <v>263.3333333333333</v>
      </c>
      <c r="AK18" s="175">
        <f t="shared" si="12"/>
        <v>15</v>
      </c>
      <c r="AL18" s="175">
        <f t="shared" si="12"/>
        <v>22.300000000000004</v>
      </c>
      <c r="AM18" s="175">
        <f t="shared" si="13"/>
        <v>148.6666666666667</v>
      </c>
      <c r="AN18" s="175">
        <v>123.31838565022422</v>
      </c>
      <c r="AO18" s="175">
        <f t="shared" si="14"/>
        <v>4</v>
      </c>
      <c r="AP18" s="175">
        <f t="shared" si="14"/>
        <v>9.1</v>
      </c>
      <c r="AQ18" s="175">
        <f t="shared" si="15"/>
        <v>227.5</v>
      </c>
      <c r="AR18" s="175">
        <f>AV18+'март 11г.'!AR18</f>
        <v>3454</v>
      </c>
      <c r="AS18" s="175">
        <f>AW18+'март 11г.'!AS18</f>
        <v>3491.1</v>
      </c>
      <c r="AT18" s="175">
        <f t="shared" si="16"/>
        <v>101.07411696583671</v>
      </c>
      <c r="AU18" s="175">
        <v>117.08969296872924</v>
      </c>
      <c r="AV18" s="175">
        <v>935</v>
      </c>
      <c r="AW18" s="175">
        <v>944.6</v>
      </c>
      <c r="AX18" s="175">
        <f t="shared" si="17"/>
        <v>101.02673796791444</v>
      </c>
      <c r="AY18" s="178">
        <f>BC18+'март 11г.'!AY18</f>
        <v>41</v>
      </c>
      <c r="AZ18" s="178">
        <f>BD18+'март 11г.'!AZ18</f>
        <v>83.6</v>
      </c>
      <c r="BA18" s="175">
        <f t="shared" si="18"/>
        <v>203.90243902439025</v>
      </c>
      <c r="BB18" s="175">
        <v>145.9</v>
      </c>
      <c r="BC18" s="179">
        <v>10</v>
      </c>
      <c r="BD18" s="180">
        <v>20.6</v>
      </c>
      <c r="BE18" s="181">
        <f t="shared" si="19"/>
        <v>206</v>
      </c>
      <c r="BF18" s="180">
        <v>100.55515107389878</v>
      </c>
      <c r="BG18" s="182">
        <f>'март 11г.'!BG18+апр11!BK18</f>
        <v>130</v>
      </c>
      <c r="BH18" s="182">
        <f>'март 11г.'!BH18+апр11!BL18</f>
        <v>139</v>
      </c>
      <c r="BI18" s="176">
        <f t="shared" si="20"/>
        <v>106.92307692307692</v>
      </c>
      <c r="BJ18" s="15">
        <f t="shared" si="21"/>
        <v>192.66187050359713</v>
      </c>
      <c r="BK18" s="54">
        <v>30.4</v>
      </c>
      <c r="BL18" s="54">
        <v>32.9</v>
      </c>
      <c r="BM18" s="181">
        <f t="shared" si="22"/>
        <v>108.2236842105263</v>
      </c>
    </row>
    <row r="19" spans="1:65" ht="18">
      <c r="A19" s="189" t="s">
        <v>10</v>
      </c>
      <c r="B19" s="175">
        <f>F19+'март 11г.'!B19</f>
        <v>35</v>
      </c>
      <c r="C19" s="175">
        <f>G19+'март 11г.'!C19</f>
        <v>51.1</v>
      </c>
      <c r="D19" s="175">
        <f t="shared" si="0"/>
        <v>146</v>
      </c>
      <c r="E19" s="176">
        <v>79.96870109546165</v>
      </c>
      <c r="F19" s="177">
        <v>11</v>
      </c>
      <c r="G19" s="183">
        <v>14.6</v>
      </c>
      <c r="H19" s="176">
        <f t="shared" si="1"/>
        <v>132.72727272727272</v>
      </c>
      <c r="I19" s="178">
        <f>M19+'март 11г.'!I19</f>
        <v>6</v>
      </c>
      <c r="J19" s="178">
        <f>N19+'март 11г.'!J19</f>
        <v>8</v>
      </c>
      <c r="K19" s="175">
        <f t="shared" si="2"/>
        <v>133.33333333333331</v>
      </c>
      <c r="L19" s="175">
        <v>103.89610389610388</v>
      </c>
      <c r="M19" s="183">
        <v>2</v>
      </c>
      <c r="N19" s="178">
        <v>2.4</v>
      </c>
      <c r="O19" s="175">
        <f t="shared" si="3"/>
        <v>120</v>
      </c>
      <c r="P19" s="175">
        <f t="shared" si="4"/>
        <v>41</v>
      </c>
      <c r="Q19" s="175">
        <f t="shared" si="4"/>
        <v>59.1</v>
      </c>
      <c r="R19" s="175">
        <f t="shared" si="5"/>
        <v>144.14634146341461</v>
      </c>
      <c r="S19" s="175">
        <v>88.72366790582403</v>
      </c>
      <c r="T19" s="175">
        <f t="shared" si="6"/>
        <v>13</v>
      </c>
      <c r="U19" s="175">
        <f t="shared" si="6"/>
        <v>17</v>
      </c>
      <c r="V19" s="175">
        <f t="shared" si="7"/>
        <v>130.76923076923077</v>
      </c>
      <c r="W19" s="175">
        <f>AA19+'март 11г.'!W19</f>
        <v>5</v>
      </c>
      <c r="X19" s="175">
        <f>AB19+'март 11г.'!X19</f>
        <v>5</v>
      </c>
      <c r="Y19" s="175">
        <f t="shared" si="8"/>
        <v>100</v>
      </c>
      <c r="Z19" s="175">
        <v>90.9090909090909</v>
      </c>
      <c r="AA19" s="178">
        <v>2</v>
      </c>
      <c r="AB19" s="178">
        <v>2</v>
      </c>
      <c r="AC19" s="175">
        <f t="shared" si="9"/>
        <v>100</v>
      </c>
      <c r="AD19" s="175">
        <f>AH19+'март 11г.'!AD19</f>
        <v>0</v>
      </c>
      <c r="AE19" s="175">
        <f>AI19+'март 11г.'!AE19</f>
        <v>0</v>
      </c>
      <c r="AF19" s="175"/>
      <c r="AG19" s="175"/>
      <c r="AH19" s="183"/>
      <c r="AI19" s="175"/>
      <c r="AJ19" s="175"/>
      <c r="AK19" s="175">
        <f t="shared" si="12"/>
        <v>5</v>
      </c>
      <c r="AL19" s="175">
        <f t="shared" si="12"/>
        <v>5</v>
      </c>
      <c r="AM19" s="175">
        <f t="shared" si="13"/>
        <v>100</v>
      </c>
      <c r="AN19" s="175">
        <v>134.14634146341464</v>
      </c>
      <c r="AO19" s="175">
        <f t="shared" si="14"/>
        <v>2</v>
      </c>
      <c r="AP19" s="175">
        <f t="shared" si="14"/>
        <v>2</v>
      </c>
      <c r="AQ19" s="175">
        <f t="shared" si="15"/>
        <v>100</v>
      </c>
      <c r="AR19" s="175">
        <f>AV19+'март 11г.'!AR19</f>
        <v>2475</v>
      </c>
      <c r="AS19" s="175">
        <f>AW19+'март 11г.'!AS19</f>
        <v>2497.1</v>
      </c>
      <c r="AT19" s="175">
        <f t="shared" si="16"/>
        <v>100.89292929292928</v>
      </c>
      <c r="AU19" s="175">
        <v>101.3678826708509</v>
      </c>
      <c r="AV19" s="175">
        <v>670</v>
      </c>
      <c r="AW19" s="175">
        <v>679.4</v>
      </c>
      <c r="AX19" s="175">
        <f t="shared" si="17"/>
        <v>101.40298507462686</v>
      </c>
      <c r="AY19" s="178">
        <f>BC19+'март 11г.'!AY19</f>
        <v>63</v>
      </c>
      <c r="AZ19" s="178">
        <f>BD19+'март 11г.'!AZ19</f>
        <v>47</v>
      </c>
      <c r="BA19" s="175">
        <f t="shared" si="18"/>
        <v>74.60317460317461</v>
      </c>
      <c r="BB19" s="175">
        <v>92.2</v>
      </c>
      <c r="BC19" s="179">
        <v>15</v>
      </c>
      <c r="BD19" s="180">
        <v>16</v>
      </c>
      <c r="BE19" s="181">
        <f t="shared" si="19"/>
        <v>106.66666666666667</v>
      </c>
      <c r="BF19" s="180">
        <v>100.05904930617065</v>
      </c>
      <c r="BG19" s="182">
        <f>'март 11г.'!BG19+апр11!BK19</f>
        <v>95.9</v>
      </c>
      <c r="BH19" s="182">
        <f>'март 11г.'!BH19+апр11!BL19</f>
        <v>101.6</v>
      </c>
      <c r="BI19" s="176">
        <f t="shared" si="20"/>
        <v>105.94369134515118</v>
      </c>
      <c r="BJ19" s="15">
        <f t="shared" si="21"/>
        <v>100.68241469816275</v>
      </c>
      <c r="BK19" s="54">
        <v>26.7</v>
      </c>
      <c r="BL19" s="54">
        <v>28.4</v>
      </c>
      <c r="BM19" s="181">
        <f t="shared" si="22"/>
        <v>106.36704119850187</v>
      </c>
    </row>
    <row r="20" spans="1:65" ht="18">
      <c r="A20" s="189" t="s">
        <v>93</v>
      </c>
      <c r="B20" s="175">
        <f>F20+'март 11г.'!B20</f>
        <v>82</v>
      </c>
      <c r="C20" s="175">
        <f>G20+'март 11г.'!C20</f>
        <v>92.19999999999999</v>
      </c>
      <c r="D20" s="175">
        <f t="shared" si="0"/>
        <v>112.43902439024389</v>
      </c>
      <c r="E20" s="176">
        <v>98.71520342612418</v>
      </c>
      <c r="F20" s="177">
        <v>20</v>
      </c>
      <c r="G20" s="178">
        <v>23.1</v>
      </c>
      <c r="H20" s="176">
        <f t="shared" si="1"/>
        <v>115.5</v>
      </c>
      <c r="I20" s="178">
        <f>M20+'март 11г.'!I20</f>
        <v>317</v>
      </c>
      <c r="J20" s="178">
        <f>N20+'март 11г.'!J20</f>
        <v>329</v>
      </c>
      <c r="K20" s="175">
        <f t="shared" si="2"/>
        <v>103.78548895899054</v>
      </c>
      <c r="L20" s="175">
        <v>104.54401016841437</v>
      </c>
      <c r="M20" s="178">
        <v>93</v>
      </c>
      <c r="N20" s="178">
        <v>109.2</v>
      </c>
      <c r="O20" s="175">
        <f t="shared" si="3"/>
        <v>117.4193548387097</v>
      </c>
      <c r="P20" s="175">
        <f t="shared" si="4"/>
        <v>399</v>
      </c>
      <c r="Q20" s="175">
        <f t="shared" si="4"/>
        <v>421.2</v>
      </c>
      <c r="R20" s="175">
        <f t="shared" si="5"/>
        <v>105.56390977443608</v>
      </c>
      <c r="S20" s="175">
        <v>97.28247914183552</v>
      </c>
      <c r="T20" s="175">
        <f t="shared" si="6"/>
        <v>113</v>
      </c>
      <c r="U20" s="175">
        <f t="shared" si="6"/>
        <v>132.3</v>
      </c>
      <c r="V20" s="175">
        <f t="shared" si="7"/>
        <v>117.07964601769913</v>
      </c>
      <c r="W20" s="175">
        <f>AA20+'март 11г.'!W20</f>
        <v>14</v>
      </c>
      <c r="X20" s="175">
        <f>AB20+'март 11г.'!X20</f>
        <v>16.6</v>
      </c>
      <c r="Y20" s="175">
        <f t="shared" si="8"/>
        <v>118.57142857142857</v>
      </c>
      <c r="Z20" s="175">
        <v>116.08391608391608</v>
      </c>
      <c r="AA20" s="178">
        <v>4</v>
      </c>
      <c r="AB20" s="178">
        <v>4.9</v>
      </c>
      <c r="AC20" s="175">
        <f t="shared" si="9"/>
        <v>122.50000000000001</v>
      </c>
      <c r="AD20" s="175">
        <f>AH20+'март 11г.'!AD20</f>
        <v>23</v>
      </c>
      <c r="AE20" s="175">
        <f>AI20+'март 11г.'!AE20</f>
        <v>17.4</v>
      </c>
      <c r="AF20" s="175">
        <f t="shared" si="10"/>
        <v>75.65217391304347</v>
      </c>
      <c r="AG20" s="175">
        <v>71.31147540983606</v>
      </c>
      <c r="AH20" s="178">
        <v>5</v>
      </c>
      <c r="AI20" s="175">
        <v>2.9</v>
      </c>
      <c r="AJ20" s="175">
        <f t="shared" si="11"/>
        <v>57.99999999999999</v>
      </c>
      <c r="AK20" s="175">
        <f t="shared" si="12"/>
        <v>37</v>
      </c>
      <c r="AL20" s="175">
        <f t="shared" si="12"/>
        <v>34</v>
      </c>
      <c r="AM20" s="175">
        <f t="shared" si="13"/>
        <v>91.8918918918919</v>
      </c>
      <c r="AN20" s="175">
        <v>61.38147566718995</v>
      </c>
      <c r="AO20" s="175">
        <f t="shared" si="14"/>
        <v>9</v>
      </c>
      <c r="AP20" s="175">
        <f t="shared" si="14"/>
        <v>7.800000000000001</v>
      </c>
      <c r="AQ20" s="175">
        <f t="shared" si="15"/>
        <v>86.66666666666667</v>
      </c>
      <c r="AR20" s="175">
        <f>AV20+'март 11г.'!AR20</f>
        <v>67239</v>
      </c>
      <c r="AS20" s="175">
        <f>AW20+'март 11г.'!AS20</f>
        <v>67993.20000000001</v>
      </c>
      <c r="AT20" s="175">
        <f t="shared" si="16"/>
        <v>101.12167045910859</v>
      </c>
      <c r="AU20" s="175">
        <v>93.8482975917409</v>
      </c>
      <c r="AV20" s="175">
        <v>18899</v>
      </c>
      <c r="AW20" s="175">
        <v>19097.9</v>
      </c>
      <c r="AX20" s="175">
        <f t="shared" si="17"/>
        <v>101.0524366368591</v>
      </c>
      <c r="AY20" s="178">
        <f>BC20+'март 11г.'!AY20</f>
        <v>428</v>
      </c>
      <c r="AZ20" s="178">
        <f>BD20+'март 11г.'!AZ20</f>
        <v>383</v>
      </c>
      <c r="BA20" s="175">
        <f t="shared" si="18"/>
        <v>89.48598130841121</v>
      </c>
      <c r="BB20" s="175">
        <v>79.7</v>
      </c>
      <c r="BC20" s="179">
        <v>100</v>
      </c>
      <c r="BD20" s="180">
        <v>70</v>
      </c>
      <c r="BE20" s="181">
        <f t="shared" si="19"/>
        <v>70</v>
      </c>
      <c r="BF20" s="180">
        <v>100.11611030478956</v>
      </c>
      <c r="BG20" s="182">
        <f>'март 11г.'!BG20+апр11!BK20</f>
        <v>1059.5</v>
      </c>
      <c r="BH20" s="182">
        <f>'март 11г.'!BH20+апр11!BL20</f>
        <v>1141.1</v>
      </c>
      <c r="BI20" s="176">
        <f t="shared" si="20"/>
        <v>107.70174610665408</v>
      </c>
      <c r="BJ20" s="15">
        <f t="shared" si="21"/>
        <v>64.99430374200332</v>
      </c>
      <c r="BK20" s="54">
        <v>244.9</v>
      </c>
      <c r="BL20" s="54">
        <v>265.5</v>
      </c>
      <c r="BM20" s="181">
        <f t="shared" si="22"/>
        <v>108.41159657002859</v>
      </c>
    </row>
    <row r="21" spans="1:65" ht="18">
      <c r="A21" s="189" t="s">
        <v>11</v>
      </c>
      <c r="B21" s="175">
        <f>F21+'март 11г.'!B21</f>
        <v>69</v>
      </c>
      <c r="C21" s="175">
        <f>G21+'март 11г.'!C21</f>
        <v>73</v>
      </c>
      <c r="D21" s="175">
        <f t="shared" si="0"/>
        <v>105.79710144927536</v>
      </c>
      <c r="E21" s="176">
        <v>97.33333333333334</v>
      </c>
      <c r="F21" s="177">
        <v>20</v>
      </c>
      <c r="G21" s="178">
        <v>22.4</v>
      </c>
      <c r="H21" s="176">
        <f t="shared" si="1"/>
        <v>111.99999999999999</v>
      </c>
      <c r="I21" s="178">
        <f>M21+'март 11г.'!I21</f>
        <v>0</v>
      </c>
      <c r="J21" s="178">
        <f>N21+'март 11г.'!J21</f>
        <v>0</v>
      </c>
      <c r="K21" s="175"/>
      <c r="L21" s="175"/>
      <c r="M21" s="178"/>
      <c r="N21" s="178"/>
      <c r="O21" s="175"/>
      <c r="P21" s="175">
        <f t="shared" si="4"/>
        <v>69</v>
      </c>
      <c r="Q21" s="175">
        <f t="shared" si="4"/>
        <v>73</v>
      </c>
      <c r="R21" s="175">
        <f t="shared" si="5"/>
        <v>105.79710144927536</v>
      </c>
      <c r="S21" s="175">
        <v>101.21457489878543</v>
      </c>
      <c r="T21" s="175">
        <f t="shared" si="6"/>
        <v>20</v>
      </c>
      <c r="U21" s="175">
        <f t="shared" si="6"/>
        <v>22.4</v>
      </c>
      <c r="V21" s="175">
        <f t="shared" si="7"/>
        <v>111.99999999999999</v>
      </c>
      <c r="W21" s="175">
        <f>AA21+'март 11г.'!W21</f>
        <v>9</v>
      </c>
      <c r="X21" s="175">
        <f>AB21+'март 11г.'!X21</f>
        <v>10.9</v>
      </c>
      <c r="Y21" s="175">
        <f t="shared" si="8"/>
        <v>121.11111111111113</v>
      </c>
      <c r="Z21" s="175">
        <v>131.32530120481925</v>
      </c>
      <c r="AA21" s="178">
        <v>3</v>
      </c>
      <c r="AB21" s="178">
        <v>3.4</v>
      </c>
      <c r="AC21" s="175">
        <f t="shared" si="9"/>
        <v>113.33333333333333</v>
      </c>
      <c r="AD21" s="175">
        <f>AH21+'март 11г.'!AD21</f>
        <v>0</v>
      </c>
      <c r="AE21" s="175">
        <f>AI21+'март 11г.'!AE21</f>
        <v>0</v>
      </c>
      <c r="AF21" s="175"/>
      <c r="AG21" s="175"/>
      <c r="AH21" s="178"/>
      <c r="AI21" s="175"/>
      <c r="AJ21" s="175"/>
      <c r="AK21" s="175">
        <f t="shared" si="12"/>
        <v>9</v>
      </c>
      <c r="AL21" s="175">
        <f t="shared" si="12"/>
        <v>10.9</v>
      </c>
      <c r="AM21" s="175">
        <f t="shared" si="13"/>
        <v>121.11111111111113</v>
      </c>
      <c r="AN21" s="175">
        <v>106.41025641025644</v>
      </c>
      <c r="AO21" s="175">
        <f t="shared" si="14"/>
        <v>3</v>
      </c>
      <c r="AP21" s="175">
        <f t="shared" si="14"/>
        <v>3.4</v>
      </c>
      <c r="AQ21" s="175">
        <f t="shared" si="15"/>
        <v>113.33333333333333</v>
      </c>
      <c r="AR21" s="175">
        <f>AV21+'март 11г.'!AR21</f>
        <v>12133</v>
      </c>
      <c r="AS21" s="175">
        <f>AW21+'март 11г.'!AS21</f>
        <v>12315.9</v>
      </c>
      <c r="AT21" s="175">
        <f t="shared" si="16"/>
        <v>101.50745899612626</v>
      </c>
      <c r="AU21" s="175">
        <v>85.0515889587578</v>
      </c>
      <c r="AV21" s="175">
        <v>3589</v>
      </c>
      <c r="AW21" s="175">
        <v>3657</v>
      </c>
      <c r="AX21" s="175">
        <f t="shared" si="17"/>
        <v>101.89467818333797</v>
      </c>
      <c r="AY21" s="178">
        <f>BC21+'март 11г.'!AY21</f>
        <v>247</v>
      </c>
      <c r="AZ21" s="178">
        <f>BD21+'март 11г.'!AZ21</f>
        <v>532.7</v>
      </c>
      <c r="BA21" s="175">
        <f t="shared" si="18"/>
        <v>215.668016194332</v>
      </c>
      <c r="BB21" s="175">
        <v>109.8</v>
      </c>
      <c r="BC21" s="179">
        <v>61</v>
      </c>
      <c r="BD21" s="180">
        <v>165.6</v>
      </c>
      <c r="BE21" s="181">
        <f t="shared" si="19"/>
        <v>271.4754098360656</v>
      </c>
      <c r="BF21" s="180">
        <v>100.91743119266054</v>
      </c>
      <c r="BG21" s="182">
        <f>'март 11г.'!BG21+апр11!BK21</f>
        <v>462.2</v>
      </c>
      <c r="BH21" s="182">
        <f>'март 11г.'!BH21+апр11!BL21</f>
        <v>491.20000000000005</v>
      </c>
      <c r="BI21" s="176">
        <f t="shared" si="20"/>
        <v>106.27434011250543</v>
      </c>
      <c r="BJ21" s="15">
        <f t="shared" si="21"/>
        <v>255.44774923906655</v>
      </c>
      <c r="BK21" s="54">
        <v>229</v>
      </c>
      <c r="BL21" s="54">
        <v>247.8</v>
      </c>
      <c r="BM21" s="181">
        <f t="shared" si="22"/>
        <v>108.20960698689956</v>
      </c>
    </row>
    <row r="22" spans="1:65" ht="18">
      <c r="A22" s="189" t="s">
        <v>12</v>
      </c>
      <c r="B22" s="175">
        <f>F22+'март 11г.'!B22</f>
        <v>35</v>
      </c>
      <c r="C22" s="175">
        <f>G22+'март 11г.'!C22</f>
        <v>51.5</v>
      </c>
      <c r="D22" s="175">
        <f t="shared" si="0"/>
        <v>147.14285714285717</v>
      </c>
      <c r="E22" s="176">
        <v>107.51565762004176</v>
      </c>
      <c r="F22" s="177">
        <v>12</v>
      </c>
      <c r="G22" s="178">
        <v>14.3</v>
      </c>
      <c r="H22" s="176">
        <f t="shared" si="1"/>
        <v>119.16666666666667</v>
      </c>
      <c r="I22" s="178">
        <f>M22+'март 11г.'!I22</f>
        <v>18</v>
      </c>
      <c r="J22" s="178">
        <f>N22+'март 11г.'!J22</f>
        <v>13</v>
      </c>
      <c r="K22" s="175">
        <f t="shared" si="2"/>
        <v>72.22222222222221</v>
      </c>
      <c r="L22" s="175">
        <v>73.03370786516854</v>
      </c>
      <c r="M22" s="178">
        <v>8</v>
      </c>
      <c r="N22" s="175">
        <v>4.4</v>
      </c>
      <c r="O22" s="175">
        <f t="shared" si="3"/>
        <v>55.00000000000001</v>
      </c>
      <c r="P22" s="175">
        <f t="shared" si="4"/>
        <v>53</v>
      </c>
      <c r="Q22" s="175">
        <f t="shared" si="4"/>
        <v>64.5</v>
      </c>
      <c r="R22" s="175">
        <f t="shared" si="5"/>
        <v>121.69811320754718</v>
      </c>
      <c r="S22" s="175">
        <v>91.63179916317993</v>
      </c>
      <c r="T22" s="175">
        <f t="shared" si="6"/>
        <v>20</v>
      </c>
      <c r="U22" s="175">
        <f t="shared" si="6"/>
        <v>18.700000000000003</v>
      </c>
      <c r="V22" s="175">
        <f t="shared" si="7"/>
        <v>93.50000000000001</v>
      </c>
      <c r="W22" s="175">
        <f>AA22+'март 11г.'!W22</f>
        <v>8</v>
      </c>
      <c r="X22" s="175">
        <f>AB22+'март 11г.'!X22</f>
        <v>5</v>
      </c>
      <c r="Y22" s="175">
        <f t="shared" si="8"/>
        <v>62.5</v>
      </c>
      <c r="Z22" s="175">
        <v>29.411764705882355</v>
      </c>
      <c r="AA22" s="178">
        <v>3</v>
      </c>
      <c r="AB22" s="178">
        <v>0</v>
      </c>
      <c r="AC22" s="175">
        <f t="shared" si="9"/>
        <v>0</v>
      </c>
      <c r="AD22" s="175">
        <f>AH22+'март 11г.'!AD22</f>
        <v>0</v>
      </c>
      <c r="AE22" s="175">
        <f>AI22+'март 11г.'!AE22</f>
        <v>0</v>
      </c>
      <c r="AF22" s="175"/>
      <c r="AG22" s="175"/>
      <c r="AH22" s="178"/>
      <c r="AI22" s="175"/>
      <c r="AJ22" s="175"/>
      <c r="AK22" s="175">
        <f t="shared" si="12"/>
        <v>8</v>
      </c>
      <c r="AL22" s="175">
        <f t="shared" si="12"/>
        <v>5</v>
      </c>
      <c r="AM22" s="175">
        <f t="shared" si="13"/>
        <v>62.5</v>
      </c>
      <c r="AN22" s="175">
        <v>207.3170731707317</v>
      </c>
      <c r="AO22" s="175">
        <f t="shared" si="14"/>
        <v>3</v>
      </c>
      <c r="AP22" s="175">
        <f t="shared" si="14"/>
        <v>0</v>
      </c>
      <c r="AQ22" s="175">
        <f t="shared" si="15"/>
        <v>0</v>
      </c>
      <c r="AR22" s="175">
        <f>AV22+'март 11г.'!AR22</f>
        <v>4049</v>
      </c>
      <c r="AS22" s="175">
        <f>AW22+'март 11г.'!AS22</f>
        <v>4103</v>
      </c>
      <c r="AT22" s="175">
        <f t="shared" si="16"/>
        <v>101.33366263274883</v>
      </c>
      <c r="AU22" s="175">
        <v>107.92124272265794</v>
      </c>
      <c r="AV22" s="175">
        <v>1097</v>
      </c>
      <c r="AW22" s="175">
        <v>1109.2</v>
      </c>
      <c r="AX22" s="175">
        <f t="shared" si="17"/>
        <v>101.11212397447585</v>
      </c>
      <c r="AY22" s="178">
        <f>BC22+'март 11г.'!AY22</f>
        <v>114</v>
      </c>
      <c r="AZ22" s="178">
        <f>BD22+'март 11г.'!AZ22</f>
        <v>163.5</v>
      </c>
      <c r="BA22" s="175">
        <f t="shared" si="18"/>
        <v>143.42105263157893</v>
      </c>
      <c r="BB22" s="175">
        <v>125.3</v>
      </c>
      <c r="BC22" s="179">
        <v>29</v>
      </c>
      <c r="BD22" s="180">
        <v>50.5</v>
      </c>
      <c r="BE22" s="181">
        <f t="shared" si="19"/>
        <v>174.13793103448276</v>
      </c>
      <c r="BF22" s="180">
        <v>100.393037619315</v>
      </c>
      <c r="BG22" s="182">
        <f>'март 11г.'!BG22+апр11!BK22</f>
        <v>92.69999999999999</v>
      </c>
      <c r="BH22" s="182">
        <f>'март 11г.'!BH22+апр11!BL22</f>
        <v>98.3</v>
      </c>
      <c r="BI22" s="176">
        <f t="shared" si="20"/>
        <v>106.04099244875944</v>
      </c>
      <c r="BJ22" s="15">
        <f t="shared" si="21"/>
        <v>164.21756059915108</v>
      </c>
      <c r="BK22" s="54">
        <v>24.9</v>
      </c>
      <c r="BL22" s="54">
        <v>26.7</v>
      </c>
      <c r="BM22" s="181">
        <f t="shared" si="22"/>
        <v>107.2289156626506</v>
      </c>
    </row>
    <row r="23" spans="1:65" ht="18">
      <c r="A23" s="190" t="s">
        <v>13</v>
      </c>
      <c r="B23" s="191">
        <f>SUM(B9:B22)</f>
        <v>806</v>
      </c>
      <c r="C23" s="191">
        <f>SUM(C9:C22)</f>
        <v>1012.2</v>
      </c>
      <c r="D23" s="191">
        <f t="shared" si="0"/>
        <v>125.5831265508685</v>
      </c>
      <c r="E23" s="192">
        <v>89.98933143669987</v>
      </c>
      <c r="F23" s="193">
        <v>241</v>
      </c>
      <c r="G23" s="192">
        <v>272.5</v>
      </c>
      <c r="H23" s="192">
        <f t="shared" si="1"/>
        <v>113.07053941908714</v>
      </c>
      <c r="I23" s="194">
        <f>SUM(I9:I22)</f>
        <v>5361</v>
      </c>
      <c r="J23" s="191">
        <f>SUM(J9:J22)</f>
        <v>5985.5</v>
      </c>
      <c r="K23" s="191">
        <f t="shared" si="2"/>
        <v>111.648946092147</v>
      </c>
      <c r="L23" s="191">
        <v>119.53309102528263</v>
      </c>
      <c r="M23" s="191">
        <v>1514</v>
      </c>
      <c r="N23" s="191">
        <v>1661.4</v>
      </c>
      <c r="O23" s="191">
        <f t="shared" si="3"/>
        <v>109.73579920739762</v>
      </c>
      <c r="P23" s="191">
        <f>SUM(P9:P22)</f>
        <v>6167</v>
      </c>
      <c r="Q23" s="191">
        <f>SUM(Q9:Q22)</f>
        <v>6997.7</v>
      </c>
      <c r="R23" s="191">
        <f t="shared" si="5"/>
        <v>113.47008269823253</v>
      </c>
      <c r="S23" s="191">
        <v>117.2213407757154</v>
      </c>
      <c r="T23" s="191">
        <f>SUM(T9:T22)</f>
        <v>1755</v>
      </c>
      <c r="U23" s="191">
        <f>SUM(U9:U22)</f>
        <v>1933.9</v>
      </c>
      <c r="V23" s="191">
        <f t="shared" si="7"/>
        <v>110.1937321937322</v>
      </c>
      <c r="W23" s="191">
        <f>SUM(W9:W22)</f>
        <v>168</v>
      </c>
      <c r="X23" s="191">
        <f>SUM(X9:X22)</f>
        <v>184.9</v>
      </c>
      <c r="Y23" s="191">
        <f t="shared" si="8"/>
        <v>110.05952380952382</v>
      </c>
      <c r="Z23" s="191">
        <v>106.3254744105808</v>
      </c>
      <c r="AA23" s="191">
        <v>41</v>
      </c>
      <c r="AB23" s="191">
        <v>41.5</v>
      </c>
      <c r="AC23" s="191">
        <f t="shared" si="9"/>
        <v>101.21951219512195</v>
      </c>
      <c r="AD23" s="191">
        <f>SUM(AD9:AD22)</f>
        <v>1709</v>
      </c>
      <c r="AE23" s="191">
        <f>SUM(AE9:AE22)</f>
        <v>1665.1000000000001</v>
      </c>
      <c r="AF23" s="191">
        <f t="shared" si="10"/>
        <v>97.43124634289059</v>
      </c>
      <c r="AG23" s="191">
        <v>116.08337981037367</v>
      </c>
      <c r="AH23" s="191">
        <v>432</v>
      </c>
      <c r="AI23" s="191">
        <v>485.7</v>
      </c>
      <c r="AJ23" s="191">
        <f t="shared" si="11"/>
        <v>112.43055555555554</v>
      </c>
      <c r="AK23" s="191">
        <f>SUM(AK9:AK22)</f>
        <v>1877</v>
      </c>
      <c r="AL23" s="191">
        <f>SUM(AL9:AL22)</f>
        <v>1850</v>
      </c>
      <c r="AM23" s="191">
        <f t="shared" si="13"/>
        <v>98.56153436334576</v>
      </c>
      <c r="AN23" s="191">
        <v>82.6542670708524</v>
      </c>
      <c r="AO23" s="191">
        <f>SUM(AO9:AO22)</f>
        <v>473</v>
      </c>
      <c r="AP23" s="191">
        <f>SUM(AP9:AP22)</f>
        <v>527.1999999999999</v>
      </c>
      <c r="AQ23" s="191">
        <f t="shared" si="15"/>
        <v>111.45877378435516</v>
      </c>
      <c r="AR23" s="191">
        <f>SUM(AR9:AR22)</f>
        <v>227128</v>
      </c>
      <c r="AS23" s="191">
        <f>SUM(AS9:AS22)</f>
        <v>232253.8</v>
      </c>
      <c r="AT23" s="191">
        <f t="shared" si="16"/>
        <v>102.25678912331372</v>
      </c>
      <c r="AU23" s="191">
        <v>103.15284281849321</v>
      </c>
      <c r="AV23" s="191">
        <v>63743</v>
      </c>
      <c r="AW23" s="191">
        <v>65350.4</v>
      </c>
      <c r="AX23" s="191">
        <f t="shared" si="17"/>
        <v>102.52168865600927</v>
      </c>
      <c r="AY23" s="191">
        <f>SUM(AY9:AY22)</f>
        <v>3625</v>
      </c>
      <c r="AZ23" s="191">
        <f>SUM(AZ9:AZ22)</f>
        <v>4626.049999999999</v>
      </c>
      <c r="BA23" s="191">
        <f t="shared" si="18"/>
        <v>127.61517241379308</v>
      </c>
      <c r="BB23" s="191">
        <v>108.5</v>
      </c>
      <c r="BC23" s="195">
        <f>SUM(BC9:BC22)</f>
        <v>860</v>
      </c>
      <c r="BD23" s="196">
        <f>SUM(BD9:BD22)</f>
        <v>1265.25</v>
      </c>
      <c r="BE23" s="197">
        <f t="shared" si="19"/>
        <v>147.12209302325581</v>
      </c>
      <c r="BF23" s="196">
        <v>99.11258693719604</v>
      </c>
      <c r="BG23" s="192">
        <f>SUM(BG9:BG22)</f>
        <v>6229.999999999999</v>
      </c>
      <c r="BH23" s="192">
        <f>SUM(BH9:BH22)</f>
        <v>6572.200000000001</v>
      </c>
      <c r="BI23" s="192">
        <f t="shared" si="20"/>
        <v>105.49277688603533</v>
      </c>
      <c r="BJ23" s="15">
        <f t="shared" si="21"/>
        <v>139.4617691997936</v>
      </c>
      <c r="BK23" s="16">
        <f>SUM(BK9:BK22)</f>
        <v>1869.3000000000004</v>
      </c>
      <c r="BL23" s="212">
        <f>SUM(BL9:BL22)</f>
        <v>2016.5000000000002</v>
      </c>
      <c r="BM23" s="197">
        <f t="shared" si="22"/>
        <v>107.8746054672872</v>
      </c>
    </row>
    <row r="24" spans="1:65" ht="18">
      <c r="A24" s="185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1">
        <f>'март 11г.'!BG24+апр11!BK24</f>
        <v>11595.3</v>
      </c>
      <c r="BH24" s="181">
        <f>'март 11г.'!BH24+апр11!BL24</f>
        <v>12095.3</v>
      </c>
      <c r="BI24" s="176">
        <f t="shared" si="20"/>
        <v>104.3120919682975</v>
      </c>
      <c r="BJ24" s="15"/>
      <c r="BK24" s="16">
        <v>3656.6</v>
      </c>
      <c r="BL24" s="213">
        <v>3740.3</v>
      </c>
      <c r="BM24" s="181">
        <f t="shared" si="22"/>
        <v>102.28901165016684</v>
      </c>
    </row>
    <row r="25" spans="1:65" ht="18">
      <c r="A25" s="185"/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1">
        <f>SUM(BG23:BG24)</f>
        <v>17825.3</v>
      </c>
      <c r="BH25" s="181">
        <f>BH23+BH24</f>
        <v>18667.5</v>
      </c>
      <c r="BI25" s="176">
        <f t="shared" si="20"/>
        <v>104.72474516557926</v>
      </c>
      <c r="BJ25" s="15"/>
      <c r="BK25" s="16">
        <f>SUM(BK23:BK24)</f>
        <v>5525.900000000001</v>
      </c>
      <c r="BL25" s="213">
        <f>SUM(BL23:BL24)</f>
        <v>5756.8</v>
      </c>
      <c r="BM25" s="181">
        <f t="shared" si="22"/>
        <v>104.178504858937</v>
      </c>
    </row>
  </sheetData>
  <printOptions/>
  <pageMargins left="0.18" right="0.4" top="0.53" bottom="1" header="0.5" footer="0.5"/>
  <pageSetup fitToWidth="0" horizontalDpi="600" verticalDpi="600" orientation="landscape" paperSize="9" scale="60" r:id="rId1"/>
  <colBreaks count="2" manualBreakCount="2">
    <brk id="22" max="65535" man="1"/>
    <brk id="43" max="2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S30"/>
  <sheetViews>
    <sheetView view="pageBreakPreview" zoomScale="75" zoomScaleNormal="50" zoomScaleSheetLayoutView="75" workbookViewId="0" topLeftCell="AT1">
      <selection activeCell="BD24" sqref="BD24"/>
    </sheetView>
  </sheetViews>
  <sheetFormatPr defaultColWidth="9.00390625" defaultRowHeight="12.75"/>
  <cols>
    <col min="1" max="1" width="21.875" style="25" customWidth="1"/>
    <col min="2" max="2" width="9.25390625" style="0" customWidth="1"/>
    <col min="3" max="3" width="11.00390625" style="0" customWidth="1"/>
    <col min="4" max="5" width="8.625" style="0" customWidth="1"/>
    <col min="6" max="6" width="7.875" style="0" customWidth="1"/>
    <col min="7" max="8" width="8.25390625" style="0" customWidth="1"/>
    <col min="9" max="9" width="9.625" style="0" customWidth="1"/>
    <col min="10" max="10" width="11.25390625" style="0" customWidth="1"/>
    <col min="11" max="12" width="8.625" style="0" customWidth="1"/>
    <col min="13" max="13" width="9.00390625" style="0" customWidth="1"/>
    <col min="14" max="14" width="9.625" style="0" customWidth="1"/>
    <col min="15" max="15" width="8.625" style="0" customWidth="1"/>
    <col min="16" max="16" width="9.25390625" style="0" customWidth="1"/>
    <col min="17" max="17" width="10.25390625" style="0" customWidth="1"/>
    <col min="18" max="19" width="8.625" style="0" customWidth="1"/>
    <col min="20" max="20" width="10.125" style="0" customWidth="1"/>
    <col min="21" max="21" width="9.75390625" style="0" customWidth="1"/>
    <col min="22" max="22" width="8.625" style="0" customWidth="1"/>
    <col min="23" max="23" width="9.25390625" style="0" customWidth="1"/>
    <col min="24" max="24" width="8.125" style="0" customWidth="1"/>
    <col min="25" max="25" width="8.00390625" style="0" customWidth="1"/>
    <col min="26" max="26" width="8.875" style="0" customWidth="1"/>
    <col min="27" max="27" width="6.75390625" style="0" customWidth="1"/>
    <col min="28" max="28" width="7.375" style="0" customWidth="1"/>
    <col min="29" max="29" width="8.625" style="0" customWidth="1"/>
    <col min="30" max="30" width="9.75390625" style="0" customWidth="1"/>
    <col min="31" max="31" width="9.625" style="0" customWidth="1"/>
    <col min="32" max="32" width="8.75390625" style="0" customWidth="1"/>
    <col min="33" max="33" width="8.625" style="0" customWidth="1"/>
    <col min="34" max="34" width="7.875" style="0" customWidth="1"/>
    <col min="35" max="35" width="8.75390625" style="0" customWidth="1"/>
    <col min="36" max="36" width="8.125" style="0" customWidth="1"/>
    <col min="37" max="38" width="9.25390625" style="0" customWidth="1"/>
    <col min="39" max="42" width="8.125" style="0" customWidth="1"/>
    <col min="43" max="43" width="8.375" style="0" customWidth="1"/>
    <col min="44" max="44" width="10.625" style="0" customWidth="1"/>
    <col min="45" max="45" width="12.625" style="0" customWidth="1"/>
    <col min="46" max="47" width="8.375" style="0" customWidth="1"/>
    <col min="48" max="49" width="11.00390625" style="0" customWidth="1"/>
    <col min="50" max="50" width="8.75390625" style="0" customWidth="1"/>
    <col min="51" max="51" width="9.00390625" style="0" customWidth="1"/>
    <col min="52" max="52" width="9.625" style="0" customWidth="1"/>
    <col min="53" max="54" width="7.75390625" style="0" customWidth="1"/>
    <col min="55" max="55" width="9.375" style="0" customWidth="1"/>
    <col min="56" max="56" width="9.25390625" style="0" customWidth="1"/>
    <col min="57" max="58" width="7.875" style="0" customWidth="1"/>
    <col min="59" max="59" width="11.625" style="0" customWidth="1"/>
    <col min="60" max="60" width="11.875" style="0" customWidth="1"/>
    <col min="61" max="61" width="8.00390625" style="0" customWidth="1"/>
    <col min="62" max="62" width="8.375" style="0" customWidth="1"/>
    <col min="63" max="63" width="10.75390625" style="0" customWidth="1"/>
    <col min="64" max="64" width="11.00390625" style="0" customWidth="1"/>
    <col min="65" max="65" width="8.25390625" style="0" customWidth="1"/>
    <col min="68" max="70" width="9.25390625" style="0" bestFit="1" customWidth="1"/>
    <col min="71" max="71" width="8.875" style="0" customWidth="1"/>
    <col min="72" max="72" width="9.25390625" style="0" bestFit="1" customWidth="1"/>
    <col min="73" max="73" width="10.875" style="0" bestFit="1" customWidth="1"/>
    <col min="74" max="76" width="9.25390625" style="0" bestFit="1" customWidth="1"/>
    <col min="77" max="77" width="10.875" style="0" bestFit="1" customWidth="1"/>
    <col min="78" max="78" width="9.25390625" style="0" bestFit="1" customWidth="1"/>
    <col min="79" max="79" width="10.875" style="0" bestFit="1" customWidth="1"/>
    <col min="80" max="80" width="9.25390625" style="0" bestFit="1" customWidth="1"/>
    <col min="81" max="81" width="10.875" style="0" bestFit="1" customWidth="1"/>
    <col min="94" max="94" width="11.75390625" style="0" customWidth="1"/>
    <col min="95" max="95" width="10.875" style="0" customWidth="1"/>
  </cols>
  <sheetData>
    <row r="1" spans="9:57" ht="18">
      <c r="I1" s="19"/>
      <c r="J1" s="19"/>
      <c r="K1" s="19"/>
      <c r="L1" s="19"/>
      <c r="M1" s="19"/>
      <c r="N1" s="12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BE1" s="20"/>
    </row>
    <row r="2" spans="11:58" ht="18">
      <c r="K2" s="12" t="s">
        <v>28</v>
      </c>
      <c r="L2" s="19"/>
      <c r="M2" s="19"/>
      <c r="N2" s="12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G2" s="12" t="s">
        <v>28</v>
      </c>
      <c r="AH2" s="19"/>
      <c r="AI2" s="19"/>
      <c r="AJ2" s="12"/>
      <c r="AK2" s="19"/>
      <c r="AL2" s="19"/>
      <c r="AM2" s="19"/>
      <c r="AZ2" s="12" t="s">
        <v>28</v>
      </c>
      <c r="BA2" s="19"/>
      <c r="BB2" s="19"/>
      <c r="BC2" s="12"/>
      <c r="BD2" s="19"/>
      <c r="BE2" s="19"/>
      <c r="BF2" s="19"/>
    </row>
    <row r="3" spans="9:63" ht="18">
      <c r="I3" s="12" t="s">
        <v>29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E3" s="12" t="s">
        <v>29</v>
      </c>
      <c r="AF3" s="19"/>
      <c r="AG3" s="19"/>
      <c r="AH3" s="19"/>
      <c r="AI3" s="19"/>
      <c r="AJ3" s="19"/>
      <c r="AK3" s="19"/>
      <c r="AL3" s="19"/>
      <c r="AM3" s="19"/>
      <c r="AX3" s="12" t="s">
        <v>29</v>
      </c>
      <c r="AY3" s="19"/>
      <c r="AZ3" s="19"/>
      <c r="BA3" s="19"/>
      <c r="BB3" s="19"/>
      <c r="BC3" s="19"/>
      <c r="BD3" s="19"/>
      <c r="BE3" s="19"/>
      <c r="BF3" s="19"/>
      <c r="BH3" s="21"/>
      <c r="BI3" s="21"/>
      <c r="BJ3" s="21"/>
      <c r="BK3" s="21"/>
    </row>
    <row r="4" spans="9:63" ht="18">
      <c r="I4" s="12" t="s">
        <v>102</v>
      </c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E4" s="12" t="s">
        <v>102</v>
      </c>
      <c r="AF4" s="19"/>
      <c r="AG4" s="19"/>
      <c r="AH4" s="19"/>
      <c r="AI4" s="19"/>
      <c r="AJ4" s="19"/>
      <c r="AK4" s="19"/>
      <c r="AL4" s="19"/>
      <c r="AM4" s="19"/>
      <c r="AX4" s="12" t="s">
        <v>102</v>
      </c>
      <c r="AY4" s="19"/>
      <c r="AZ4" s="19"/>
      <c r="BA4" s="19"/>
      <c r="BB4" s="19"/>
      <c r="BC4" s="19"/>
      <c r="BD4" s="19"/>
      <c r="BE4" s="19"/>
      <c r="BF4" s="19"/>
      <c r="BH4" s="21"/>
      <c r="BI4" s="21"/>
      <c r="BJ4" s="21"/>
      <c r="BK4" s="21"/>
    </row>
    <row r="5" spans="9:52" ht="18.75" thickBot="1">
      <c r="I5" s="12"/>
      <c r="AZ5" s="12"/>
    </row>
    <row r="6" spans="1:97" ht="15">
      <c r="A6" s="26" t="s">
        <v>0</v>
      </c>
      <c r="B6" s="1"/>
      <c r="C6" s="2" t="s">
        <v>18</v>
      </c>
      <c r="D6" s="2"/>
      <c r="E6" s="2"/>
      <c r="F6" s="2"/>
      <c r="G6" s="2"/>
      <c r="H6" s="3"/>
      <c r="I6" s="1"/>
      <c r="J6" s="2"/>
      <c r="K6" s="2" t="s">
        <v>19</v>
      </c>
      <c r="L6" s="2"/>
      <c r="M6" s="2"/>
      <c r="N6" s="2"/>
      <c r="O6" s="3"/>
      <c r="P6" s="111" t="s">
        <v>80</v>
      </c>
      <c r="Q6" s="111"/>
      <c r="R6" s="111"/>
      <c r="S6" s="111"/>
      <c r="T6" s="111"/>
      <c r="U6" s="111"/>
      <c r="V6" s="111"/>
      <c r="W6" s="1"/>
      <c r="X6" s="2"/>
      <c r="Y6" s="2" t="s">
        <v>20</v>
      </c>
      <c r="Z6" s="2"/>
      <c r="AA6" s="2"/>
      <c r="AB6" s="2"/>
      <c r="AC6" s="3"/>
      <c r="AD6" s="1"/>
      <c r="AE6" s="2"/>
      <c r="AF6" s="2" t="s">
        <v>21</v>
      </c>
      <c r="AG6" s="2"/>
      <c r="AH6" s="2"/>
      <c r="AI6" s="2"/>
      <c r="AJ6" s="3"/>
      <c r="AK6" s="2" t="s">
        <v>81</v>
      </c>
      <c r="AL6" s="2"/>
      <c r="AM6" s="2"/>
      <c r="AN6" s="2"/>
      <c r="AO6" s="2"/>
      <c r="AP6" s="2"/>
      <c r="AQ6" s="4"/>
      <c r="AR6" s="79"/>
      <c r="AS6" s="2"/>
      <c r="AT6" s="2" t="s">
        <v>22</v>
      </c>
      <c r="AU6" s="2"/>
      <c r="AV6" s="2"/>
      <c r="AW6" s="2"/>
      <c r="AX6" s="3"/>
      <c r="AY6" s="2"/>
      <c r="AZ6" s="2"/>
      <c r="BA6" s="2" t="s">
        <v>23</v>
      </c>
      <c r="BB6" s="2"/>
      <c r="BC6" s="2"/>
      <c r="BD6" s="2"/>
      <c r="BE6" s="3"/>
      <c r="BF6" s="4" t="s">
        <v>26</v>
      </c>
      <c r="BG6" s="1"/>
      <c r="BH6" s="2" t="s">
        <v>25</v>
      </c>
      <c r="BI6" s="2"/>
      <c r="BJ6" s="2"/>
      <c r="BK6" s="2"/>
      <c r="BL6" s="2"/>
      <c r="BM6" s="9"/>
      <c r="BN6" s="1" t="s">
        <v>43</v>
      </c>
      <c r="BO6" s="2"/>
      <c r="BP6" s="2"/>
      <c r="BQ6" s="3"/>
      <c r="BR6" s="230" t="s">
        <v>44</v>
      </c>
      <c r="BS6" s="233"/>
      <c r="BT6" s="230" t="s">
        <v>45</v>
      </c>
      <c r="BU6" s="233"/>
      <c r="BV6" s="230" t="s">
        <v>46</v>
      </c>
      <c r="BW6" s="233"/>
      <c r="BX6" s="230" t="s">
        <v>47</v>
      </c>
      <c r="BY6" s="233"/>
      <c r="BZ6" s="230" t="s">
        <v>48</v>
      </c>
      <c r="CA6" s="233"/>
      <c r="CB6" s="230" t="s">
        <v>13</v>
      </c>
      <c r="CC6" s="231"/>
      <c r="CD6" s="233"/>
      <c r="CE6" s="4" t="s">
        <v>50</v>
      </c>
      <c r="CF6" s="4" t="s">
        <v>55</v>
      </c>
      <c r="CG6" s="9"/>
      <c r="CH6" s="9" t="s">
        <v>56</v>
      </c>
      <c r="CI6" s="9"/>
      <c r="CJ6" s="9" t="s">
        <v>58</v>
      </c>
      <c r="CK6" s="9"/>
      <c r="CL6" t="s">
        <v>13</v>
      </c>
      <c r="CO6" t="s">
        <v>51</v>
      </c>
      <c r="CP6" s="70" t="s">
        <v>59</v>
      </c>
      <c r="CQ6" s="70" t="s">
        <v>60</v>
      </c>
      <c r="CR6" s="73"/>
      <c r="CS6" s="74"/>
    </row>
    <row r="7" spans="1:97" ht="12.75">
      <c r="A7" s="27" t="s">
        <v>1</v>
      </c>
      <c r="B7" s="4" t="s">
        <v>14</v>
      </c>
      <c r="C7" s="4" t="s">
        <v>16</v>
      </c>
      <c r="D7" s="4" t="s">
        <v>17</v>
      </c>
      <c r="E7" s="4" t="s">
        <v>77</v>
      </c>
      <c r="F7" s="4" t="s">
        <v>14</v>
      </c>
      <c r="G7" s="4" t="s">
        <v>16</v>
      </c>
      <c r="H7" s="4" t="s">
        <v>17</v>
      </c>
      <c r="I7" s="4" t="s">
        <v>14</v>
      </c>
      <c r="J7" s="4" t="s">
        <v>16</v>
      </c>
      <c r="K7" s="4" t="s">
        <v>17</v>
      </c>
      <c r="L7" s="4" t="s">
        <v>77</v>
      </c>
      <c r="M7" s="4" t="s">
        <v>14</v>
      </c>
      <c r="N7" s="4" t="s">
        <v>16</v>
      </c>
      <c r="O7" s="4" t="s">
        <v>17</v>
      </c>
      <c r="P7" s="4" t="s">
        <v>14</v>
      </c>
      <c r="Q7" s="4" t="s">
        <v>16</v>
      </c>
      <c r="R7" s="4" t="s">
        <v>17</v>
      </c>
      <c r="S7" s="4" t="s">
        <v>79</v>
      </c>
      <c r="T7" s="4" t="s">
        <v>14</v>
      </c>
      <c r="U7" s="4" t="s">
        <v>16</v>
      </c>
      <c r="V7" s="4" t="s">
        <v>17</v>
      </c>
      <c r="W7" s="4" t="s">
        <v>14</v>
      </c>
      <c r="X7" s="4" t="s">
        <v>16</v>
      </c>
      <c r="Y7" s="4" t="s">
        <v>17</v>
      </c>
      <c r="Z7" s="4" t="s">
        <v>77</v>
      </c>
      <c r="AA7" s="4" t="s">
        <v>14</v>
      </c>
      <c r="AB7" s="4" t="s">
        <v>16</v>
      </c>
      <c r="AC7" s="4" t="s">
        <v>17</v>
      </c>
      <c r="AD7" s="4" t="s">
        <v>14</v>
      </c>
      <c r="AE7" s="4" t="s">
        <v>16</v>
      </c>
      <c r="AF7" s="4" t="s">
        <v>17</v>
      </c>
      <c r="AG7" s="4" t="s">
        <v>77</v>
      </c>
      <c r="AH7" s="4" t="s">
        <v>14</v>
      </c>
      <c r="AI7" s="4" t="s">
        <v>16</v>
      </c>
      <c r="AJ7" s="4" t="s">
        <v>17</v>
      </c>
      <c r="AK7" s="4" t="s">
        <v>14</v>
      </c>
      <c r="AL7" s="4" t="s">
        <v>16</v>
      </c>
      <c r="AM7" s="4" t="s">
        <v>17</v>
      </c>
      <c r="AN7" s="4" t="s">
        <v>79</v>
      </c>
      <c r="AO7" s="4" t="s">
        <v>14</v>
      </c>
      <c r="AP7" s="6" t="s">
        <v>16</v>
      </c>
      <c r="AQ7" s="8" t="s">
        <v>17</v>
      </c>
      <c r="AR7" s="4" t="s">
        <v>14</v>
      </c>
      <c r="AS7" s="198" t="s">
        <v>16</v>
      </c>
      <c r="AT7" s="8" t="s">
        <v>17</v>
      </c>
      <c r="AU7" s="4" t="s">
        <v>77</v>
      </c>
      <c r="AV7" s="8" t="s">
        <v>14</v>
      </c>
      <c r="AW7" s="8" t="s">
        <v>16</v>
      </c>
      <c r="AX7" s="8" t="s">
        <v>17</v>
      </c>
      <c r="AY7" s="4" t="s">
        <v>14</v>
      </c>
      <c r="AZ7" s="4" t="s">
        <v>16</v>
      </c>
      <c r="BA7" s="4" t="s">
        <v>17</v>
      </c>
      <c r="BB7" s="4" t="s">
        <v>77</v>
      </c>
      <c r="BC7" s="4" t="s">
        <v>14</v>
      </c>
      <c r="BD7" s="4" t="s">
        <v>16</v>
      </c>
      <c r="BE7" s="4" t="s">
        <v>17</v>
      </c>
      <c r="BF7" s="8" t="s">
        <v>27</v>
      </c>
      <c r="BG7" s="4" t="s">
        <v>14</v>
      </c>
      <c r="BH7" s="4" t="s">
        <v>16</v>
      </c>
      <c r="BI7" s="4" t="s">
        <v>17</v>
      </c>
      <c r="BJ7" s="4" t="s">
        <v>77</v>
      </c>
      <c r="BK7" s="4" t="s">
        <v>14</v>
      </c>
      <c r="BL7" s="6" t="s">
        <v>16</v>
      </c>
      <c r="BM7" s="4" t="s">
        <v>17</v>
      </c>
      <c r="BN7" s="18" t="s">
        <v>38</v>
      </c>
      <c r="BO7" s="18" t="s">
        <v>14</v>
      </c>
      <c r="BP7" s="18" t="s">
        <v>16</v>
      </c>
      <c r="BQ7" s="18" t="s">
        <v>42</v>
      </c>
      <c r="BR7" s="18" t="s">
        <v>52</v>
      </c>
      <c r="BT7" s="18" t="s">
        <v>52</v>
      </c>
      <c r="BV7" s="18" t="s">
        <v>52</v>
      </c>
      <c r="BX7" s="18" t="s">
        <v>52</v>
      </c>
      <c r="BZ7" s="18" t="s">
        <v>52</v>
      </c>
      <c r="CB7" s="18" t="s">
        <v>52</v>
      </c>
      <c r="CD7" t="s">
        <v>49</v>
      </c>
      <c r="CE7" s="230" t="s">
        <v>51</v>
      </c>
      <c r="CF7" s="233"/>
      <c r="CG7" s="9"/>
      <c r="CH7" s="9"/>
      <c r="CI7" s="9"/>
      <c r="CJ7" s="9"/>
      <c r="CK7" s="9"/>
      <c r="CP7" s="71"/>
      <c r="CQ7" s="71"/>
      <c r="CR7" s="75"/>
      <c r="CS7" s="76"/>
    </row>
    <row r="8" spans="1:97" ht="13.5" thickBot="1">
      <c r="A8" s="27"/>
      <c r="B8" s="5" t="s">
        <v>15</v>
      </c>
      <c r="C8" s="5" t="s">
        <v>15</v>
      </c>
      <c r="D8" s="5"/>
      <c r="E8" s="5" t="s">
        <v>78</v>
      </c>
      <c r="F8" s="5" t="s">
        <v>24</v>
      </c>
      <c r="G8" s="5" t="s">
        <v>24</v>
      </c>
      <c r="H8" s="5"/>
      <c r="I8" s="5" t="s">
        <v>15</v>
      </c>
      <c r="J8" s="5" t="s">
        <v>15</v>
      </c>
      <c r="K8" s="5"/>
      <c r="L8" s="5" t="s">
        <v>78</v>
      </c>
      <c r="M8" s="5" t="s">
        <v>24</v>
      </c>
      <c r="N8" s="5" t="s">
        <v>24</v>
      </c>
      <c r="O8" s="5"/>
      <c r="P8" s="5" t="s">
        <v>15</v>
      </c>
      <c r="Q8" s="5" t="s">
        <v>15</v>
      </c>
      <c r="R8" s="5"/>
      <c r="S8" s="5" t="s">
        <v>78</v>
      </c>
      <c r="T8" s="5" t="s">
        <v>24</v>
      </c>
      <c r="U8" s="5" t="s">
        <v>24</v>
      </c>
      <c r="V8" s="5"/>
      <c r="W8" s="5" t="s">
        <v>15</v>
      </c>
      <c r="X8" s="5" t="s">
        <v>15</v>
      </c>
      <c r="Y8" s="5"/>
      <c r="Z8" s="5" t="s">
        <v>78</v>
      </c>
      <c r="AA8" s="5" t="s">
        <v>24</v>
      </c>
      <c r="AB8" s="5" t="s">
        <v>24</v>
      </c>
      <c r="AC8" s="5"/>
      <c r="AD8" s="5" t="s">
        <v>15</v>
      </c>
      <c r="AE8" s="5" t="s">
        <v>15</v>
      </c>
      <c r="AF8" s="5"/>
      <c r="AG8" s="5" t="s">
        <v>78</v>
      </c>
      <c r="AH8" s="5" t="s">
        <v>24</v>
      </c>
      <c r="AI8" s="5" t="s">
        <v>24</v>
      </c>
      <c r="AJ8" s="5"/>
      <c r="AK8" s="5" t="s">
        <v>15</v>
      </c>
      <c r="AL8" s="5" t="s">
        <v>15</v>
      </c>
      <c r="AM8" s="5"/>
      <c r="AN8" s="5" t="s">
        <v>78</v>
      </c>
      <c r="AO8" s="5" t="s">
        <v>24</v>
      </c>
      <c r="AP8" s="7" t="s">
        <v>24</v>
      </c>
      <c r="AQ8" s="5"/>
      <c r="AR8" s="5" t="s">
        <v>15</v>
      </c>
      <c r="AS8" s="98" t="s">
        <v>15</v>
      </c>
      <c r="AT8" s="5"/>
      <c r="AU8" s="5" t="s">
        <v>78</v>
      </c>
      <c r="AV8" s="5" t="s">
        <v>24</v>
      </c>
      <c r="AW8" s="5" t="s">
        <v>24</v>
      </c>
      <c r="AX8" s="5"/>
      <c r="AY8" s="5" t="s">
        <v>15</v>
      </c>
      <c r="AZ8" s="5" t="s">
        <v>15</v>
      </c>
      <c r="BA8" s="5"/>
      <c r="BB8" s="5" t="s">
        <v>78</v>
      </c>
      <c r="BC8" s="5" t="s">
        <v>24</v>
      </c>
      <c r="BD8" s="5" t="s">
        <v>24</v>
      </c>
      <c r="BE8" s="5"/>
      <c r="BF8" s="5"/>
      <c r="BG8" s="5" t="s">
        <v>15</v>
      </c>
      <c r="BH8" s="5" t="s">
        <v>15</v>
      </c>
      <c r="BI8" s="5"/>
      <c r="BJ8" s="5" t="s">
        <v>78</v>
      </c>
      <c r="BK8" s="5" t="s">
        <v>24</v>
      </c>
      <c r="BL8" s="7" t="s">
        <v>24</v>
      </c>
      <c r="BM8" s="5"/>
      <c r="BN8" s="18" t="s">
        <v>39</v>
      </c>
      <c r="BO8" s="18" t="s">
        <v>40</v>
      </c>
      <c r="BP8" s="18" t="s">
        <v>41</v>
      </c>
      <c r="BR8" t="s">
        <v>53</v>
      </c>
      <c r="BS8" t="s">
        <v>54</v>
      </c>
      <c r="BT8" s="1" t="s">
        <v>53</v>
      </c>
      <c r="BU8" s="3" t="s">
        <v>54</v>
      </c>
      <c r="BV8" s="1" t="s">
        <v>53</v>
      </c>
      <c r="BW8" s="3" t="s">
        <v>54</v>
      </c>
      <c r="BX8" s="1" t="s">
        <v>53</v>
      </c>
      <c r="BY8" s="3" t="s">
        <v>54</v>
      </c>
      <c r="BZ8" t="s">
        <v>53</v>
      </c>
      <c r="CA8" t="s">
        <v>54</v>
      </c>
      <c r="CB8" s="1" t="s">
        <v>53</v>
      </c>
      <c r="CC8" s="2" t="s">
        <v>54</v>
      </c>
      <c r="CD8" s="1"/>
      <c r="CE8" s="9"/>
      <c r="CF8" s="9"/>
      <c r="CG8" s="9"/>
      <c r="CH8" s="9"/>
      <c r="CI8" s="9"/>
      <c r="CJ8" s="9"/>
      <c r="CK8" s="9"/>
      <c r="CP8" s="72"/>
      <c r="CQ8" s="72"/>
      <c r="CR8" s="77"/>
      <c r="CS8" s="78"/>
    </row>
    <row r="9" spans="1:97" ht="18.75">
      <c r="A9" s="189" t="s">
        <v>89</v>
      </c>
      <c r="B9" s="33">
        <f>F9+апр11!B9</f>
        <v>145</v>
      </c>
      <c r="C9" s="33">
        <f>G9+апр11!C9</f>
        <v>190.5</v>
      </c>
      <c r="D9" s="33">
        <f>C9/B9*100</f>
        <v>131.3793103448276</v>
      </c>
      <c r="E9" s="33">
        <v>77.7868517762352</v>
      </c>
      <c r="F9" s="33">
        <v>35</v>
      </c>
      <c r="G9" s="34">
        <v>49.4</v>
      </c>
      <c r="H9" s="34">
        <f>G9/F9*100</f>
        <v>141.14285714285714</v>
      </c>
      <c r="I9" s="34">
        <f>M9+апр11!I9</f>
        <v>214</v>
      </c>
      <c r="J9" s="34">
        <f>N9+апр11!J9</f>
        <v>396.79999999999995</v>
      </c>
      <c r="K9" s="33">
        <f>J9/I9*100</f>
        <v>185.42056074766353</v>
      </c>
      <c r="L9" s="33">
        <v>216.00435492651062</v>
      </c>
      <c r="M9" s="34">
        <v>62</v>
      </c>
      <c r="N9" s="34">
        <v>96.5</v>
      </c>
      <c r="O9" s="33">
        <v>155.64516129032256</v>
      </c>
      <c r="P9" s="42">
        <f>T9+апр11!P9</f>
        <v>359</v>
      </c>
      <c r="Q9" s="33">
        <f>U9+апр11!Q9</f>
        <v>587.3</v>
      </c>
      <c r="R9" s="33">
        <f>Q9/P9*100</f>
        <v>163.59331476323118</v>
      </c>
      <c r="S9" s="33">
        <v>137.02753149790013</v>
      </c>
      <c r="T9" s="33">
        <f>M9+F9</f>
        <v>97</v>
      </c>
      <c r="U9" s="33">
        <f>N9+G9</f>
        <v>145.9</v>
      </c>
      <c r="V9" s="33">
        <f>U9/T9*100</f>
        <v>150.41237113402062</v>
      </c>
      <c r="W9" s="33">
        <f>AA9+апр11!W9</f>
        <v>32</v>
      </c>
      <c r="X9" s="33">
        <f>AB9+апр11!X9</f>
        <v>55.2</v>
      </c>
      <c r="Y9" s="33">
        <f>X9/W9*100</f>
        <v>172.5</v>
      </c>
      <c r="Z9" s="33">
        <v>101.28440366972478</v>
      </c>
      <c r="AA9" s="34">
        <v>7</v>
      </c>
      <c r="AB9" s="34">
        <v>15.3</v>
      </c>
      <c r="AC9" s="33">
        <v>218.57142857142858</v>
      </c>
      <c r="AD9" s="33">
        <f>AH9+апр11!AD9</f>
        <v>13</v>
      </c>
      <c r="AE9" s="33">
        <f>AI9+апр11!AE9</f>
        <v>18.7</v>
      </c>
      <c r="AF9" s="33">
        <f>AE9/AD9*100</f>
        <v>143.84615384615384</v>
      </c>
      <c r="AG9" s="33">
        <v>95.89743589743588</v>
      </c>
      <c r="AH9" s="35">
        <v>5</v>
      </c>
      <c r="AI9" s="33">
        <v>2.8</v>
      </c>
      <c r="AJ9" s="33">
        <v>56</v>
      </c>
      <c r="AK9" s="42">
        <f>AO9+апр11!AK9</f>
        <v>45</v>
      </c>
      <c r="AL9" s="33">
        <f>AP9+апр11!AL9</f>
        <v>73.9</v>
      </c>
      <c r="AM9" s="33">
        <f>AL9/AK9*100</f>
        <v>164.22222222222223</v>
      </c>
      <c r="AN9" s="33">
        <v>99.86486486486487</v>
      </c>
      <c r="AO9" s="33">
        <f>AH9+AA9</f>
        <v>12</v>
      </c>
      <c r="AP9" s="33">
        <f>AI9+AB9</f>
        <v>18.1</v>
      </c>
      <c r="AQ9" s="39">
        <f>AP9/AO9*100</f>
        <v>150.83333333333334</v>
      </c>
      <c r="AR9" s="134">
        <f>AV9+апр11!AR9</f>
        <v>81028</v>
      </c>
      <c r="AS9" s="39">
        <f>AW9+апр11!AS9</f>
        <v>84062.9</v>
      </c>
      <c r="AT9" s="33">
        <f>AS9/AR9*100</f>
        <v>103.7454953843116</v>
      </c>
      <c r="AU9" s="33">
        <v>110.13739901547478</v>
      </c>
      <c r="AV9" s="33">
        <v>17909</v>
      </c>
      <c r="AW9" s="33">
        <v>18546.1</v>
      </c>
      <c r="AX9" s="33">
        <v>103.55742922552906</v>
      </c>
      <c r="AY9" s="201">
        <f>BC9+апр11!AY9</f>
        <v>1641</v>
      </c>
      <c r="AZ9" s="202">
        <f>BD9+апр11!AZ9</f>
        <v>1732.6</v>
      </c>
      <c r="BA9" s="202">
        <f>AZ9/AY9*100</f>
        <v>105.58196221815965</v>
      </c>
      <c r="BB9" s="202">
        <v>88.35738691417205</v>
      </c>
      <c r="BC9" s="201">
        <v>390</v>
      </c>
      <c r="BD9" s="202">
        <v>331.4</v>
      </c>
      <c r="BE9" s="33">
        <f>BD9/BC9*100</f>
        <v>84.97435897435896</v>
      </c>
      <c r="BF9" s="37">
        <v>100.82023239917976</v>
      </c>
      <c r="BG9" s="38">
        <f>BK9+апр11!BG9</f>
        <v>2306.1</v>
      </c>
      <c r="BH9" s="38">
        <f>BL9+апр11!BH9</f>
        <v>2351.4</v>
      </c>
      <c r="BI9" s="39">
        <f>BH9/BG9*100</f>
        <v>101.96435540522961</v>
      </c>
      <c r="BJ9" s="44">
        <v>88.45170027083961</v>
      </c>
      <c r="BK9" s="38">
        <v>360.7</v>
      </c>
      <c r="BL9" s="38">
        <v>362.8</v>
      </c>
      <c r="BM9" s="39">
        <f>BL9/BK9*100</f>
        <v>100.58220127529805</v>
      </c>
      <c r="BN9" s="40">
        <v>21122</v>
      </c>
      <c r="BO9" s="53">
        <v>6200</v>
      </c>
      <c r="BP9" s="53">
        <v>7210</v>
      </c>
      <c r="BQ9" s="53">
        <v>116.3</v>
      </c>
      <c r="BR9" s="68">
        <v>20</v>
      </c>
      <c r="BS9" s="69">
        <f>BR9*BI9/100</f>
        <v>20.392871081045925</v>
      </c>
      <c r="BT9" s="68">
        <v>8</v>
      </c>
      <c r="BU9" s="69">
        <f aca="true" t="shared" si="0" ref="BU9:BU23">BT9*Y9/100</f>
        <v>13.8</v>
      </c>
      <c r="BV9" s="65">
        <v>5</v>
      </c>
      <c r="BW9" s="69">
        <f aca="true" t="shared" si="1" ref="BW9:BW23">BV9*D9/100</f>
        <v>6.568965517241379</v>
      </c>
      <c r="BX9" s="65">
        <v>10</v>
      </c>
      <c r="BY9" s="69">
        <f aca="true" t="shared" si="2" ref="BY9:BY23">BX9*AT9/100</f>
        <v>10.374549538431161</v>
      </c>
      <c r="BZ9" s="65">
        <v>10</v>
      </c>
      <c r="CA9" s="69">
        <f aca="true" t="shared" si="3" ref="CA9:CA23">BZ9*BQ9/100</f>
        <v>11.63</v>
      </c>
      <c r="CB9" s="65">
        <f>BR9+BT9+BV9+BX9+BZ9</f>
        <v>53</v>
      </c>
      <c r="CC9" s="66">
        <f>BS9+BU9+BW9+BY9+CA9</f>
        <v>62.76638613671847</v>
      </c>
      <c r="CD9" s="66">
        <f>CC9/CB9*100</f>
        <v>118.42714365418578</v>
      </c>
      <c r="CE9" s="63">
        <v>1</v>
      </c>
      <c r="CF9" s="64" t="s">
        <v>57</v>
      </c>
      <c r="CG9" s="65">
        <v>15</v>
      </c>
      <c r="CH9" s="65">
        <v>10</v>
      </c>
      <c r="CI9" s="65">
        <v>8</v>
      </c>
      <c r="CJ9" s="65">
        <v>10</v>
      </c>
      <c r="CK9" s="65">
        <v>7</v>
      </c>
      <c r="CL9" s="65">
        <f>CB9+CF9+CH9+CJ9</f>
        <v>88</v>
      </c>
      <c r="CM9" s="66">
        <f>CC9+CG9+CI9+CK9</f>
        <v>92.76638613671847</v>
      </c>
      <c r="CN9" s="66">
        <f>CM9/CL9*100</f>
        <v>105.41634788263462</v>
      </c>
      <c r="CO9" s="65">
        <v>1</v>
      </c>
      <c r="CP9" s="5"/>
      <c r="CQ9" s="5"/>
      <c r="CR9" s="5"/>
      <c r="CS9" s="5"/>
    </row>
    <row r="10" spans="1:97" ht="18.75">
      <c r="A10" s="189" t="s">
        <v>92</v>
      </c>
      <c r="B10" s="33">
        <f>F10+апр11!B10</f>
        <v>150</v>
      </c>
      <c r="C10" s="33">
        <f>G10+апр11!C10</f>
        <v>263.5</v>
      </c>
      <c r="D10" s="33">
        <f aca="true" t="shared" si="4" ref="D10:D23">C10/B10*100</f>
        <v>175.66666666666666</v>
      </c>
      <c r="E10" s="33">
        <v>104.27384250098932</v>
      </c>
      <c r="F10" s="33">
        <v>35</v>
      </c>
      <c r="G10" s="34">
        <v>66.6</v>
      </c>
      <c r="H10" s="34">
        <f aca="true" t="shared" si="5" ref="H10:H23">G10/F10*100</f>
        <v>190.28571428571428</v>
      </c>
      <c r="I10" s="34">
        <f>M10+апр11!I10</f>
        <v>402</v>
      </c>
      <c r="J10" s="34">
        <f>N10+апр11!J10</f>
        <v>234.7</v>
      </c>
      <c r="K10" s="33">
        <f aca="true" t="shared" si="6" ref="K10:K23">J10/I10*100</f>
        <v>58.38308457711443</v>
      </c>
      <c r="L10" s="33">
        <v>58.645677161419286</v>
      </c>
      <c r="M10" s="34">
        <v>94</v>
      </c>
      <c r="N10" s="34">
        <v>64</v>
      </c>
      <c r="O10" s="33">
        <v>68.08510638297872</v>
      </c>
      <c r="P10" s="42">
        <f>T10+апр11!P10</f>
        <v>552</v>
      </c>
      <c r="Q10" s="33">
        <f>U10+апр11!Q10</f>
        <v>498.19999999999993</v>
      </c>
      <c r="R10" s="33">
        <f aca="true" t="shared" si="7" ref="R10:R23">Q10/P10*100</f>
        <v>90.25362318840578</v>
      </c>
      <c r="S10" s="33">
        <v>76.30571297289018</v>
      </c>
      <c r="T10" s="33">
        <f aca="true" t="shared" si="8" ref="T10:T22">M10+F10</f>
        <v>129</v>
      </c>
      <c r="U10" s="33">
        <f aca="true" t="shared" si="9" ref="U10:U22">N10+G10</f>
        <v>130.6</v>
      </c>
      <c r="V10" s="33">
        <f aca="true" t="shared" si="10" ref="V10:V23">U10/T10*100</f>
        <v>101.24031007751937</v>
      </c>
      <c r="W10" s="33">
        <f>AA10+апр11!W10</f>
        <v>30</v>
      </c>
      <c r="X10" s="33">
        <f>AB10+апр11!X10</f>
        <v>24.4</v>
      </c>
      <c r="Y10" s="33">
        <f aca="true" t="shared" si="11" ref="Y10:Y23">X10/W10*100</f>
        <v>81.33333333333333</v>
      </c>
      <c r="Z10" s="33">
        <v>201.65289256198346</v>
      </c>
      <c r="AA10" s="34">
        <v>6</v>
      </c>
      <c r="AB10" s="34">
        <v>6</v>
      </c>
      <c r="AC10" s="33">
        <v>100</v>
      </c>
      <c r="AD10" s="33">
        <f>AH10+апр11!AD10</f>
        <v>24</v>
      </c>
      <c r="AE10" s="33">
        <f>AI10+апр11!AE10</f>
        <v>8.6</v>
      </c>
      <c r="AF10" s="33">
        <f aca="true" t="shared" si="12" ref="AF10:AF23">AE10/AD10*100</f>
        <v>35.833333333333336</v>
      </c>
      <c r="AG10" s="33">
        <v>18.067226890756302</v>
      </c>
      <c r="AH10" s="35">
        <v>10</v>
      </c>
      <c r="AI10" s="33"/>
      <c r="AJ10" s="33">
        <v>0</v>
      </c>
      <c r="AK10" s="42">
        <f>AO10+апр11!AK10</f>
        <v>54</v>
      </c>
      <c r="AL10" s="33">
        <f>AP10+апр11!AL10</f>
        <v>33</v>
      </c>
      <c r="AM10" s="33">
        <f aca="true" t="shared" si="13" ref="AM10:AM23">AL10/AK10*100</f>
        <v>61.111111111111114</v>
      </c>
      <c r="AN10" s="33">
        <v>55.27638190954774</v>
      </c>
      <c r="AO10" s="33">
        <f aca="true" t="shared" si="14" ref="AO10:AO23">AH10+AA10</f>
        <v>16</v>
      </c>
      <c r="AP10" s="33">
        <f aca="true" t="shared" si="15" ref="AP10:AP23">AI10+AB10</f>
        <v>6</v>
      </c>
      <c r="AQ10" s="33">
        <f aca="true" t="shared" si="16" ref="AQ10:AQ23">AP10/AO10*100</f>
        <v>37.5</v>
      </c>
      <c r="AR10" s="134">
        <f>AV10+апр11!AR10</f>
        <v>9598</v>
      </c>
      <c r="AS10" s="39">
        <f>AW10+апр11!AS10</f>
        <v>9714.5</v>
      </c>
      <c r="AT10" s="33">
        <f aca="true" t="shared" si="17" ref="AT10:AT23">AS10/AR10*100</f>
        <v>101.21379454052928</v>
      </c>
      <c r="AU10" s="33">
        <v>115.11712463836372</v>
      </c>
      <c r="AV10" s="33">
        <v>2170</v>
      </c>
      <c r="AW10" s="33">
        <v>2218</v>
      </c>
      <c r="AX10" s="33">
        <v>102.21198156682027</v>
      </c>
      <c r="AY10" s="201">
        <f>BC10+апр11!AY10</f>
        <v>244</v>
      </c>
      <c r="AZ10" s="202">
        <f>BD10+апр11!AZ10</f>
        <v>345.7</v>
      </c>
      <c r="BA10" s="202">
        <f aca="true" t="shared" si="18" ref="BA10:BA23">AZ10/AY10*100</f>
        <v>141.68032786885246</v>
      </c>
      <c r="BB10" s="202">
        <v>133.5264580919274</v>
      </c>
      <c r="BC10" s="201">
        <v>58</v>
      </c>
      <c r="BD10" s="202">
        <v>72</v>
      </c>
      <c r="BE10" s="33">
        <f aca="true" t="shared" si="19" ref="BE10:BE23">BD10/BC10*100</f>
        <v>124.13793103448276</v>
      </c>
      <c r="BF10" s="37">
        <v>102.06469836572735</v>
      </c>
      <c r="BG10" s="38">
        <f>BK10+апр11!BG10</f>
        <v>205.7</v>
      </c>
      <c r="BH10" s="38">
        <f>BL10+апр11!BH10</f>
        <v>220.3</v>
      </c>
      <c r="BI10" s="39">
        <f aca="true" t="shared" si="20" ref="BI10:BI25">BH10/BG10*100</f>
        <v>107.0977151191055</v>
      </c>
      <c r="BJ10" s="44">
        <v>69.4733522548092</v>
      </c>
      <c r="BK10" s="34">
        <v>37</v>
      </c>
      <c r="BL10" s="34">
        <v>39.7</v>
      </c>
      <c r="BM10" s="39">
        <f aca="true" t="shared" si="21" ref="BM10:BM25">BL10/BK10*100</f>
        <v>107.2972972972973</v>
      </c>
      <c r="BN10" s="40">
        <v>18454</v>
      </c>
      <c r="BO10" s="53">
        <v>16200</v>
      </c>
      <c r="BP10" s="53">
        <v>17365</v>
      </c>
      <c r="BQ10" s="53">
        <v>107.2</v>
      </c>
      <c r="BR10" s="68">
        <v>20</v>
      </c>
      <c r="BS10" s="69">
        <f aca="true" t="shared" si="22" ref="BS10:BS23">BR10*BI10/100</f>
        <v>21.419543023821102</v>
      </c>
      <c r="BT10" s="68">
        <v>8</v>
      </c>
      <c r="BU10" s="69">
        <f t="shared" si="0"/>
        <v>6.506666666666666</v>
      </c>
      <c r="BV10" s="65">
        <v>5</v>
      </c>
      <c r="BW10" s="69">
        <f t="shared" si="1"/>
        <v>8.783333333333333</v>
      </c>
      <c r="BX10" s="65">
        <v>10</v>
      </c>
      <c r="BY10" s="69">
        <f t="shared" si="2"/>
        <v>10.121379454052928</v>
      </c>
      <c r="BZ10" s="65">
        <v>10</v>
      </c>
      <c r="CA10" s="69">
        <f t="shared" si="3"/>
        <v>10.72</v>
      </c>
      <c r="CB10" s="65">
        <f aca="true" t="shared" si="23" ref="CB10:CB23">BR10+BT10+BV10+BX10+BZ10</f>
        <v>53</v>
      </c>
      <c r="CC10" s="66">
        <f aca="true" t="shared" si="24" ref="CC10:CC23">BS10+BU10+BW10+BY10+CA10</f>
        <v>57.550922477874025</v>
      </c>
      <c r="CD10" s="66">
        <f aca="true" t="shared" si="25" ref="CD10:CD23">CC10/CB10*100</f>
        <v>108.58664618466798</v>
      </c>
      <c r="CE10" s="65">
        <v>14</v>
      </c>
      <c r="CF10" s="67">
        <v>15</v>
      </c>
      <c r="CG10" s="65">
        <v>5</v>
      </c>
      <c r="CH10" s="65">
        <v>10</v>
      </c>
      <c r="CI10" s="65">
        <v>5</v>
      </c>
      <c r="CJ10" s="65">
        <v>10</v>
      </c>
      <c r="CK10" s="65">
        <v>5</v>
      </c>
      <c r="CL10" s="65">
        <f aca="true" t="shared" si="26" ref="CL10:CM22">CB10+CF10+CH10+CJ10</f>
        <v>88</v>
      </c>
      <c r="CM10" s="66">
        <f t="shared" si="26"/>
        <v>72.55092247787402</v>
      </c>
      <c r="CN10" s="66">
        <f aca="true" t="shared" si="27" ref="CN10:CN22">CM10/CL10*100</f>
        <v>82.44423008849321</v>
      </c>
      <c r="CO10" s="65">
        <v>16</v>
      </c>
      <c r="CP10" s="9"/>
      <c r="CQ10" s="9"/>
      <c r="CR10" s="9"/>
      <c r="CS10" s="9"/>
    </row>
    <row r="11" spans="1:97" ht="18.75">
      <c r="A11" s="189" t="s">
        <v>2</v>
      </c>
      <c r="B11" s="33">
        <f>F11+апр11!B11</f>
        <v>22</v>
      </c>
      <c r="C11" s="33">
        <f>G11+апр11!C11</f>
        <v>6.3</v>
      </c>
      <c r="D11" s="33">
        <f t="shared" si="4"/>
        <v>28.636363636363637</v>
      </c>
      <c r="E11" s="33">
        <v>19.20731707317073</v>
      </c>
      <c r="F11" s="33">
        <v>7</v>
      </c>
      <c r="G11" s="34">
        <v>1.8</v>
      </c>
      <c r="H11" s="34">
        <f t="shared" si="5"/>
        <v>25.71428571428572</v>
      </c>
      <c r="I11" s="34">
        <f>M11+апр11!I11</f>
        <v>1229</v>
      </c>
      <c r="J11" s="34">
        <f>N11+апр11!J11</f>
        <v>1348.9</v>
      </c>
      <c r="K11" s="33">
        <f t="shared" si="6"/>
        <v>109.75589910496339</v>
      </c>
      <c r="L11" s="33">
        <v>122.23833257816041</v>
      </c>
      <c r="M11" s="34">
        <v>268</v>
      </c>
      <c r="N11" s="34">
        <v>264.1</v>
      </c>
      <c r="O11" s="33">
        <v>98.54477611940298</v>
      </c>
      <c r="P11" s="42">
        <f>T11+апр11!P11</f>
        <v>1251</v>
      </c>
      <c r="Q11" s="33">
        <f>U11+апр11!Q11</f>
        <v>1355.2</v>
      </c>
      <c r="R11" s="33">
        <f t="shared" si="7"/>
        <v>108.3293365307754</v>
      </c>
      <c r="S11" s="33">
        <v>119.26427879961278</v>
      </c>
      <c r="T11" s="33">
        <f t="shared" si="8"/>
        <v>275</v>
      </c>
      <c r="U11" s="33">
        <f t="shared" si="9"/>
        <v>265.90000000000003</v>
      </c>
      <c r="V11" s="33">
        <f t="shared" si="10"/>
        <v>96.6909090909091</v>
      </c>
      <c r="W11" s="33">
        <f>AA11+апр11!W11</f>
        <v>9</v>
      </c>
      <c r="X11" s="33">
        <f>AB11+апр11!X11</f>
        <v>9</v>
      </c>
      <c r="Y11" s="33">
        <f t="shared" si="11"/>
        <v>100</v>
      </c>
      <c r="Z11" s="33">
        <v>100</v>
      </c>
      <c r="AA11" s="34">
        <v>2</v>
      </c>
      <c r="AB11" s="34">
        <v>1</v>
      </c>
      <c r="AC11" s="33">
        <v>50</v>
      </c>
      <c r="AD11" s="33">
        <f>AH11+апр11!AD11</f>
        <v>67</v>
      </c>
      <c r="AE11" s="33">
        <f>AI11+апр11!AE11</f>
        <v>88.50000000000001</v>
      </c>
      <c r="AF11" s="33">
        <f t="shared" si="12"/>
        <v>132.089552238806</v>
      </c>
      <c r="AG11" s="33">
        <v>166.66666666666669</v>
      </c>
      <c r="AH11" s="35">
        <v>12</v>
      </c>
      <c r="AI11" s="33">
        <v>7.7</v>
      </c>
      <c r="AJ11" s="33">
        <v>64.16666666666667</v>
      </c>
      <c r="AK11" s="42">
        <f>AO11+апр11!AK11</f>
        <v>76</v>
      </c>
      <c r="AL11" s="33">
        <f>AP11+апр11!AL11</f>
        <v>97.50000000000001</v>
      </c>
      <c r="AM11" s="33">
        <f t="shared" si="13"/>
        <v>128.28947368421055</v>
      </c>
      <c r="AN11" s="33">
        <v>157.00483091787441</v>
      </c>
      <c r="AO11" s="33">
        <f t="shared" si="14"/>
        <v>14</v>
      </c>
      <c r="AP11" s="33">
        <f t="shared" si="15"/>
        <v>8.7</v>
      </c>
      <c r="AQ11" s="33">
        <f t="shared" si="16"/>
        <v>62.14285714285713</v>
      </c>
      <c r="AR11" s="134">
        <f>AV11+апр11!AR11</f>
        <v>5577</v>
      </c>
      <c r="AS11" s="39">
        <f>AW11+апр11!AS11</f>
        <v>5647.6</v>
      </c>
      <c r="AT11" s="33">
        <f t="shared" si="17"/>
        <v>101.26591357360589</v>
      </c>
      <c r="AU11" s="33">
        <v>121.58981643132691</v>
      </c>
      <c r="AV11" s="33">
        <v>1201</v>
      </c>
      <c r="AW11" s="33">
        <v>1229.4</v>
      </c>
      <c r="AX11" s="33">
        <v>102.3646960865945</v>
      </c>
      <c r="AY11" s="201">
        <f>BC11+апр11!AY11</f>
        <v>145</v>
      </c>
      <c r="AZ11" s="202">
        <f>BD11+апр11!AZ11</f>
        <v>195.6</v>
      </c>
      <c r="BA11" s="202">
        <f t="shared" si="18"/>
        <v>134.89655172413794</v>
      </c>
      <c r="BB11" s="202">
        <v>142.0479302832244</v>
      </c>
      <c r="BC11" s="201">
        <v>35</v>
      </c>
      <c r="BD11" s="202">
        <v>51.1</v>
      </c>
      <c r="BE11" s="33">
        <f t="shared" si="19"/>
        <v>146</v>
      </c>
      <c r="BF11" s="37">
        <v>107.67408410186985</v>
      </c>
      <c r="BG11" s="38">
        <f>BK11+апр11!BG11</f>
        <v>235.60000000000002</v>
      </c>
      <c r="BH11" s="38">
        <f>BL11+апр11!BH11</f>
        <v>249.8</v>
      </c>
      <c r="BI11" s="39">
        <f t="shared" si="20"/>
        <v>106.02716468590832</v>
      </c>
      <c r="BJ11" s="44">
        <v>87.0383275261324</v>
      </c>
      <c r="BK11" s="34">
        <v>44.7</v>
      </c>
      <c r="BL11" s="34">
        <v>47.2</v>
      </c>
      <c r="BM11" s="39">
        <f t="shared" si="21"/>
        <v>105.59284116331096</v>
      </c>
      <c r="BN11" s="53">
        <v>643</v>
      </c>
      <c r="BO11" s="53">
        <v>0</v>
      </c>
      <c r="BP11" s="53">
        <v>0</v>
      </c>
      <c r="BQ11" s="53"/>
      <c r="BR11" s="68">
        <v>20</v>
      </c>
      <c r="BS11" s="69">
        <f t="shared" si="22"/>
        <v>21.205432937181662</v>
      </c>
      <c r="BT11" s="68">
        <v>8</v>
      </c>
      <c r="BU11" s="69">
        <f t="shared" si="0"/>
        <v>8</v>
      </c>
      <c r="BV11" s="65">
        <v>5</v>
      </c>
      <c r="BW11" s="69">
        <f t="shared" si="1"/>
        <v>1.4318181818181819</v>
      </c>
      <c r="BX11" s="65">
        <v>10</v>
      </c>
      <c r="BY11" s="69">
        <f t="shared" si="2"/>
        <v>10.126591357360589</v>
      </c>
      <c r="BZ11" s="65">
        <v>10</v>
      </c>
      <c r="CA11" s="69">
        <f t="shared" si="3"/>
        <v>0</v>
      </c>
      <c r="CB11" s="65">
        <f t="shared" si="23"/>
        <v>53</v>
      </c>
      <c r="CC11" s="66">
        <f t="shared" si="24"/>
        <v>40.76384247636044</v>
      </c>
      <c r="CD11" s="66">
        <f t="shared" si="25"/>
        <v>76.91291033275554</v>
      </c>
      <c r="CE11" s="65">
        <v>17</v>
      </c>
      <c r="CF11" s="67">
        <v>15</v>
      </c>
      <c r="CG11" s="65">
        <v>5</v>
      </c>
      <c r="CH11" s="65">
        <v>10</v>
      </c>
      <c r="CI11" s="65">
        <v>1</v>
      </c>
      <c r="CJ11" s="65">
        <v>10</v>
      </c>
      <c r="CK11" s="65">
        <v>3</v>
      </c>
      <c r="CL11" s="65">
        <f t="shared" si="26"/>
        <v>88</v>
      </c>
      <c r="CM11" s="66">
        <f t="shared" si="26"/>
        <v>49.76384247636044</v>
      </c>
      <c r="CN11" s="66">
        <f t="shared" si="27"/>
        <v>56.54982099586413</v>
      </c>
      <c r="CO11" s="65">
        <v>19</v>
      </c>
      <c r="CP11" s="9"/>
      <c r="CQ11" s="9"/>
      <c r="CR11" s="9"/>
      <c r="CS11" s="9"/>
    </row>
    <row r="12" spans="1:97" ht="18.75">
      <c r="A12" s="189" t="s">
        <v>3</v>
      </c>
      <c r="B12" s="33">
        <f>F12+апр11!B12</f>
        <v>91</v>
      </c>
      <c r="C12" s="33">
        <f>G12+апр11!C12</f>
        <v>93</v>
      </c>
      <c r="D12" s="33">
        <f t="shared" si="4"/>
        <v>102.19780219780219</v>
      </c>
      <c r="E12" s="33">
        <v>95.77754891864059</v>
      </c>
      <c r="F12" s="33">
        <v>24</v>
      </c>
      <c r="G12" s="34">
        <v>25.2</v>
      </c>
      <c r="H12" s="34">
        <f t="shared" si="5"/>
        <v>105</v>
      </c>
      <c r="I12" s="34">
        <f>M12+апр11!I12</f>
        <v>506</v>
      </c>
      <c r="J12" s="34">
        <f>N12+апр11!J12</f>
        <v>628.6</v>
      </c>
      <c r="K12" s="33">
        <f t="shared" si="6"/>
        <v>124.22924901185772</v>
      </c>
      <c r="L12" s="33">
        <v>125.84584584584586</v>
      </c>
      <c r="M12" s="34">
        <v>109</v>
      </c>
      <c r="N12" s="34">
        <v>140.1</v>
      </c>
      <c r="O12" s="33">
        <v>128.53211009174314</v>
      </c>
      <c r="P12" s="42">
        <f>T12+апр11!P12</f>
        <v>597</v>
      </c>
      <c r="Q12" s="33">
        <f>U12+апр11!Q12</f>
        <v>721.5999999999999</v>
      </c>
      <c r="R12" s="33">
        <f t="shared" si="7"/>
        <v>120.87102177554436</v>
      </c>
      <c r="S12" s="33">
        <v>120.95206168286958</v>
      </c>
      <c r="T12" s="33">
        <f t="shared" si="8"/>
        <v>133</v>
      </c>
      <c r="U12" s="33">
        <f t="shared" si="9"/>
        <v>165.29999999999998</v>
      </c>
      <c r="V12" s="33">
        <f t="shared" si="10"/>
        <v>124.28571428571426</v>
      </c>
      <c r="W12" s="33">
        <f>AA12+апр11!W12</f>
        <v>20</v>
      </c>
      <c r="X12" s="33">
        <f>AB12+апр11!X12</f>
        <v>24.3</v>
      </c>
      <c r="Y12" s="33">
        <f t="shared" si="11"/>
        <v>121.50000000000001</v>
      </c>
      <c r="Z12" s="33">
        <v>119.70443349753694</v>
      </c>
      <c r="AA12" s="34">
        <v>4</v>
      </c>
      <c r="AB12" s="34">
        <v>6.2</v>
      </c>
      <c r="AC12" s="33">
        <v>155</v>
      </c>
      <c r="AD12" s="33">
        <f>AH12+апр11!AD12</f>
        <v>10</v>
      </c>
      <c r="AE12" s="33">
        <f>AI12+апр11!AE12</f>
        <v>7.9</v>
      </c>
      <c r="AF12" s="33">
        <f t="shared" si="12"/>
        <v>79</v>
      </c>
      <c r="AG12" s="33">
        <v>38.16425120772947</v>
      </c>
      <c r="AH12" s="35">
        <v>3</v>
      </c>
      <c r="AI12" s="33">
        <v>1.6</v>
      </c>
      <c r="AJ12" s="33">
        <v>53.333333333333336</v>
      </c>
      <c r="AK12" s="42">
        <f>AO12+апр11!AK12</f>
        <v>30</v>
      </c>
      <c r="AL12" s="33">
        <f>AP12+апр11!AL12</f>
        <v>32.2</v>
      </c>
      <c r="AM12" s="33">
        <f t="shared" si="13"/>
        <v>107.33333333333334</v>
      </c>
      <c r="AN12" s="33">
        <v>78.53658536585367</v>
      </c>
      <c r="AO12" s="33">
        <f t="shared" si="14"/>
        <v>7</v>
      </c>
      <c r="AP12" s="33">
        <f t="shared" si="15"/>
        <v>7.800000000000001</v>
      </c>
      <c r="AQ12" s="33">
        <f t="shared" si="16"/>
        <v>111.42857142857143</v>
      </c>
      <c r="AR12" s="134">
        <f>AV12+апр11!AR12</f>
        <v>48651</v>
      </c>
      <c r="AS12" s="39">
        <f>AW12+апр11!AS12</f>
        <v>50039.399999999994</v>
      </c>
      <c r="AT12" s="33">
        <f t="shared" si="17"/>
        <v>102.853795399889</v>
      </c>
      <c r="AU12" s="33">
        <v>105.07511110982094</v>
      </c>
      <c r="AV12" s="33">
        <v>10771</v>
      </c>
      <c r="AW12" s="33">
        <v>10985.7</v>
      </c>
      <c r="AX12" s="33">
        <v>101.99331538390122</v>
      </c>
      <c r="AY12" s="201">
        <f>BC12+апр11!AY12</f>
        <v>685</v>
      </c>
      <c r="AZ12" s="202">
        <f>BD12+апр11!AZ12</f>
        <v>1011.4000000000001</v>
      </c>
      <c r="BA12" s="202">
        <f t="shared" si="18"/>
        <v>147.64963503649636</v>
      </c>
      <c r="BB12" s="202">
        <v>136.19714516563425</v>
      </c>
      <c r="BC12" s="201">
        <v>156</v>
      </c>
      <c r="BD12" s="202">
        <v>233.7</v>
      </c>
      <c r="BE12" s="33">
        <f t="shared" si="19"/>
        <v>149.80769230769232</v>
      </c>
      <c r="BF12" s="37">
        <v>99.09549652480244</v>
      </c>
      <c r="BG12" s="38">
        <f>BK12+апр11!BG12</f>
        <v>991</v>
      </c>
      <c r="BH12" s="38">
        <f>BL12+апр11!BH12</f>
        <v>1063.4</v>
      </c>
      <c r="BI12" s="39">
        <f t="shared" si="20"/>
        <v>107.30575176589305</v>
      </c>
      <c r="BJ12" s="44">
        <v>122.69528095073268</v>
      </c>
      <c r="BK12" s="34">
        <v>137.2</v>
      </c>
      <c r="BL12" s="34">
        <v>146</v>
      </c>
      <c r="BM12" s="39">
        <f t="shared" si="21"/>
        <v>106.41399416909623</v>
      </c>
      <c r="BN12" s="53">
        <v>663</v>
      </c>
      <c r="BO12" s="53">
        <v>150</v>
      </c>
      <c r="BP12" s="53">
        <v>150</v>
      </c>
      <c r="BQ12" s="53">
        <v>100</v>
      </c>
      <c r="BR12" s="68">
        <v>20</v>
      </c>
      <c r="BS12" s="69">
        <f t="shared" si="22"/>
        <v>21.46115035317861</v>
      </c>
      <c r="BT12" s="68">
        <v>8</v>
      </c>
      <c r="BU12" s="69">
        <f t="shared" si="0"/>
        <v>9.72</v>
      </c>
      <c r="BV12" s="65">
        <v>5</v>
      </c>
      <c r="BW12" s="69">
        <f t="shared" si="1"/>
        <v>5.1098901098901095</v>
      </c>
      <c r="BX12" s="65">
        <v>10</v>
      </c>
      <c r="BY12" s="69">
        <f t="shared" si="2"/>
        <v>10.285379539988899</v>
      </c>
      <c r="BZ12" s="65">
        <v>10</v>
      </c>
      <c r="CA12" s="69">
        <f t="shared" si="3"/>
        <v>10</v>
      </c>
      <c r="CB12" s="65">
        <f t="shared" si="23"/>
        <v>53</v>
      </c>
      <c r="CC12" s="66">
        <f t="shared" si="24"/>
        <v>56.57642000305762</v>
      </c>
      <c r="CD12" s="66">
        <f t="shared" si="25"/>
        <v>106.74796226992005</v>
      </c>
      <c r="CE12" s="65">
        <v>13</v>
      </c>
      <c r="CF12" s="67">
        <v>15</v>
      </c>
      <c r="CG12" s="65">
        <v>10</v>
      </c>
      <c r="CH12" s="65">
        <v>10</v>
      </c>
      <c r="CI12" s="65">
        <v>1</v>
      </c>
      <c r="CJ12" s="65">
        <v>10</v>
      </c>
      <c r="CK12" s="65">
        <v>8</v>
      </c>
      <c r="CL12" s="65">
        <f t="shared" si="26"/>
        <v>88</v>
      </c>
      <c r="CM12" s="66">
        <f t="shared" si="26"/>
        <v>75.57642000305762</v>
      </c>
      <c r="CN12" s="66">
        <f t="shared" si="27"/>
        <v>85.88229545802002</v>
      </c>
      <c r="CO12" s="65">
        <v>14</v>
      </c>
      <c r="CP12" s="9"/>
      <c r="CQ12" s="9"/>
      <c r="CR12" s="9"/>
      <c r="CS12" s="9"/>
    </row>
    <row r="13" spans="1:97" ht="18.75">
      <c r="A13" s="189" t="s">
        <v>4</v>
      </c>
      <c r="B13" s="33">
        <f>F13+апр11!B13</f>
        <v>31</v>
      </c>
      <c r="C13" s="33">
        <f>G13+апр11!C13</f>
        <v>7.5</v>
      </c>
      <c r="D13" s="33">
        <f t="shared" si="4"/>
        <v>24.193548387096776</v>
      </c>
      <c r="E13" s="33">
        <v>36.58536585365854</v>
      </c>
      <c r="F13" s="33">
        <v>11</v>
      </c>
      <c r="G13" s="34">
        <v>2.1</v>
      </c>
      <c r="H13" s="34">
        <f t="shared" si="5"/>
        <v>19.090909090909093</v>
      </c>
      <c r="I13" s="34">
        <f>M13+апр11!I13</f>
        <v>2231</v>
      </c>
      <c r="J13" s="34">
        <f>N13+апр11!J13</f>
        <v>2412.2000000000003</v>
      </c>
      <c r="K13" s="33">
        <f t="shared" si="6"/>
        <v>108.1219184222322</v>
      </c>
      <c r="L13" s="33">
        <v>123.34202587308893</v>
      </c>
      <c r="M13" s="34">
        <v>507</v>
      </c>
      <c r="N13" s="34">
        <v>467.4</v>
      </c>
      <c r="O13" s="33">
        <v>92.18934911242603</v>
      </c>
      <c r="P13" s="42">
        <f>T13+апр11!P13</f>
        <v>2262</v>
      </c>
      <c r="Q13" s="33">
        <f>U13+апр11!Q13</f>
        <v>2419.7000000000003</v>
      </c>
      <c r="R13" s="33">
        <f t="shared" si="7"/>
        <v>106.97170645446508</v>
      </c>
      <c r="S13" s="33">
        <v>122.44206052019027</v>
      </c>
      <c r="T13" s="33">
        <f t="shared" si="8"/>
        <v>518</v>
      </c>
      <c r="U13" s="33">
        <f t="shared" si="9"/>
        <v>469.5</v>
      </c>
      <c r="V13" s="33">
        <f t="shared" si="10"/>
        <v>90.63706563706563</v>
      </c>
      <c r="W13" s="33">
        <f>AA13+апр11!W13</f>
        <v>5</v>
      </c>
      <c r="X13" s="33">
        <f>AB13+апр11!X13</f>
        <v>4.9</v>
      </c>
      <c r="Y13" s="33">
        <f t="shared" si="11"/>
        <v>98.00000000000001</v>
      </c>
      <c r="Z13" s="33">
        <v>89.0909090909091</v>
      </c>
      <c r="AA13" s="34">
        <v>1</v>
      </c>
      <c r="AB13" s="34">
        <v>0.9</v>
      </c>
      <c r="AC13" s="33">
        <v>90</v>
      </c>
      <c r="AD13" s="33">
        <f>AH13+апр11!AD13</f>
        <v>100</v>
      </c>
      <c r="AE13" s="33">
        <f>AI13+апр11!AE13</f>
        <v>102</v>
      </c>
      <c r="AF13" s="33">
        <f t="shared" si="12"/>
        <v>102</v>
      </c>
      <c r="AG13" s="33">
        <v>131.27413127413126</v>
      </c>
      <c r="AH13" s="35">
        <v>25</v>
      </c>
      <c r="AI13" s="33">
        <v>22.4</v>
      </c>
      <c r="AJ13" s="33">
        <v>89.6</v>
      </c>
      <c r="AK13" s="42">
        <f>AO13+апр11!AK13</f>
        <v>105</v>
      </c>
      <c r="AL13" s="33">
        <f>AP13+апр11!AL13</f>
        <v>106.89999999999999</v>
      </c>
      <c r="AM13" s="33">
        <f t="shared" si="13"/>
        <v>101.8095238095238</v>
      </c>
      <c r="AN13" s="33">
        <v>128.4855769230769</v>
      </c>
      <c r="AO13" s="33">
        <f t="shared" si="14"/>
        <v>26</v>
      </c>
      <c r="AP13" s="33">
        <f t="shared" si="15"/>
        <v>23.299999999999997</v>
      </c>
      <c r="AQ13" s="33">
        <f t="shared" si="16"/>
        <v>89.61538461538461</v>
      </c>
      <c r="AR13" s="134">
        <f>AV13+апр11!AR13</f>
        <v>4030</v>
      </c>
      <c r="AS13" s="39">
        <f>AW13+апр11!AS13</f>
        <v>4278.4</v>
      </c>
      <c r="AT13" s="33">
        <f t="shared" si="17"/>
        <v>106.1637717121588</v>
      </c>
      <c r="AU13" s="33">
        <v>118.20194986581878</v>
      </c>
      <c r="AV13" s="33">
        <v>868</v>
      </c>
      <c r="AW13" s="33">
        <v>886</v>
      </c>
      <c r="AX13" s="33">
        <v>102.07373271889402</v>
      </c>
      <c r="AY13" s="201">
        <f>BC13+апр11!AY13</f>
        <v>81</v>
      </c>
      <c r="AZ13" s="202">
        <f>BD13+апр11!AZ13</f>
        <v>185.1</v>
      </c>
      <c r="BA13" s="202">
        <f t="shared" si="18"/>
        <v>228.51851851851853</v>
      </c>
      <c r="BB13" s="202">
        <v>98.19628647214854</v>
      </c>
      <c r="BC13" s="201">
        <v>22</v>
      </c>
      <c r="BD13" s="202">
        <v>53</v>
      </c>
      <c r="BE13" s="33">
        <f t="shared" si="19"/>
        <v>240.9090909090909</v>
      </c>
      <c r="BF13" s="37">
        <v>95.09103807046584</v>
      </c>
      <c r="BG13" s="38">
        <f>BK13+апр11!BG13</f>
        <v>169.6</v>
      </c>
      <c r="BH13" s="38">
        <f>BL13+апр11!BH13</f>
        <v>179.29999999999998</v>
      </c>
      <c r="BI13" s="39">
        <f t="shared" si="20"/>
        <v>105.71933962264151</v>
      </c>
      <c r="BJ13" s="44">
        <v>92.09039548022598</v>
      </c>
      <c r="BK13" s="34">
        <v>29.9</v>
      </c>
      <c r="BL13" s="34">
        <v>31.7</v>
      </c>
      <c r="BM13" s="39">
        <f t="shared" si="21"/>
        <v>106.0200668896321</v>
      </c>
      <c r="BN13" s="53">
        <v>440</v>
      </c>
      <c r="BO13" s="53">
        <v>223</v>
      </c>
      <c r="BP13" s="53">
        <v>245</v>
      </c>
      <c r="BQ13" s="53">
        <v>109.9</v>
      </c>
      <c r="BR13" s="68">
        <v>20</v>
      </c>
      <c r="BS13" s="69">
        <f t="shared" si="22"/>
        <v>21.143867924528305</v>
      </c>
      <c r="BT13" s="68">
        <v>8</v>
      </c>
      <c r="BU13" s="69">
        <f t="shared" si="0"/>
        <v>7.840000000000001</v>
      </c>
      <c r="BV13" s="65">
        <v>5</v>
      </c>
      <c r="BW13" s="69">
        <f t="shared" si="1"/>
        <v>1.2096774193548387</v>
      </c>
      <c r="BX13" s="65">
        <v>10</v>
      </c>
      <c r="BY13" s="69">
        <f t="shared" si="2"/>
        <v>10.61637717121588</v>
      </c>
      <c r="BZ13" s="65">
        <v>10</v>
      </c>
      <c r="CA13" s="69">
        <f t="shared" si="3"/>
        <v>10.99</v>
      </c>
      <c r="CB13" s="65">
        <f t="shared" si="23"/>
        <v>53</v>
      </c>
      <c r="CC13" s="66">
        <f t="shared" si="24"/>
        <v>51.79992251509903</v>
      </c>
      <c r="CD13" s="66">
        <f t="shared" si="25"/>
        <v>97.73570285867741</v>
      </c>
      <c r="CE13" s="65">
        <v>11</v>
      </c>
      <c r="CF13" s="67">
        <v>15</v>
      </c>
      <c r="CG13" s="65">
        <v>10</v>
      </c>
      <c r="CH13" s="65">
        <v>10</v>
      </c>
      <c r="CI13" s="65">
        <v>7</v>
      </c>
      <c r="CJ13" s="65">
        <v>10</v>
      </c>
      <c r="CK13" s="65">
        <v>7</v>
      </c>
      <c r="CL13" s="65">
        <f t="shared" si="26"/>
        <v>88</v>
      </c>
      <c r="CM13" s="66">
        <f t="shared" si="26"/>
        <v>75.79992251509903</v>
      </c>
      <c r="CN13" s="66">
        <f t="shared" si="27"/>
        <v>86.1362755853398</v>
      </c>
      <c r="CO13" s="65">
        <v>8</v>
      </c>
      <c r="CP13" s="9"/>
      <c r="CQ13" s="9"/>
      <c r="CR13" s="9"/>
      <c r="CS13" s="9"/>
    </row>
    <row r="14" spans="1:97" ht="18.75">
      <c r="A14" s="189" t="s">
        <v>5</v>
      </c>
      <c r="B14" s="33">
        <f>F14+апр11!B14</f>
        <v>56</v>
      </c>
      <c r="C14" s="33">
        <f>G14+апр11!C14</f>
        <v>59.8</v>
      </c>
      <c r="D14" s="33">
        <f t="shared" si="4"/>
        <v>106.78571428571428</v>
      </c>
      <c r="E14" s="33">
        <v>105.46737213403878</v>
      </c>
      <c r="F14" s="33">
        <v>18</v>
      </c>
      <c r="G14" s="34">
        <v>18</v>
      </c>
      <c r="H14" s="34">
        <f t="shared" si="5"/>
        <v>100</v>
      </c>
      <c r="I14" s="34">
        <f>M14+апр11!I14</f>
        <v>166</v>
      </c>
      <c r="J14" s="34">
        <f>N14+апр11!J14</f>
        <v>164.9</v>
      </c>
      <c r="K14" s="33">
        <f t="shared" si="6"/>
        <v>99.33734939759037</v>
      </c>
      <c r="L14" s="33">
        <v>82.24438902743142</v>
      </c>
      <c r="M14" s="34">
        <v>46</v>
      </c>
      <c r="N14" s="34">
        <v>57.4</v>
      </c>
      <c r="O14" s="33">
        <v>124.78260869565216</v>
      </c>
      <c r="P14" s="42">
        <f>T14+апр11!P14</f>
        <v>222</v>
      </c>
      <c r="Q14" s="33">
        <f>U14+апр11!Q14</f>
        <v>224.70000000000002</v>
      </c>
      <c r="R14" s="33">
        <f t="shared" si="7"/>
        <v>101.21621621621621</v>
      </c>
      <c r="S14" s="33">
        <v>87.36391912908242</v>
      </c>
      <c r="T14" s="33">
        <f t="shared" si="8"/>
        <v>64</v>
      </c>
      <c r="U14" s="33">
        <f t="shared" si="9"/>
        <v>75.4</v>
      </c>
      <c r="V14" s="33">
        <f t="shared" si="10"/>
        <v>117.81250000000001</v>
      </c>
      <c r="W14" s="33">
        <f>AA14+апр11!W14</f>
        <v>12</v>
      </c>
      <c r="X14" s="33">
        <f>AB14+апр11!X14</f>
        <v>13</v>
      </c>
      <c r="Y14" s="33">
        <f t="shared" si="11"/>
        <v>108.33333333333333</v>
      </c>
      <c r="Z14" s="33">
        <v>96.29629629629629</v>
      </c>
      <c r="AA14" s="34">
        <v>3</v>
      </c>
      <c r="AB14" s="34">
        <v>3.4</v>
      </c>
      <c r="AC14" s="33">
        <v>113.33333333333333</v>
      </c>
      <c r="AD14" s="33">
        <f>AH14+апр11!AD14</f>
        <v>1941</v>
      </c>
      <c r="AE14" s="33">
        <f>AI14+апр11!AE14</f>
        <v>1784.8</v>
      </c>
      <c r="AF14" s="33">
        <f t="shared" si="12"/>
        <v>91.9526017516744</v>
      </c>
      <c r="AG14" s="33">
        <v>112.5630676084763</v>
      </c>
      <c r="AH14" s="35">
        <v>473</v>
      </c>
      <c r="AI14" s="33">
        <v>414.5</v>
      </c>
      <c r="AJ14" s="33">
        <v>87.63213530655392</v>
      </c>
      <c r="AK14" s="42">
        <f>AO14+апр11!AK14</f>
        <v>1953</v>
      </c>
      <c r="AL14" s="33">
        <f>AP14+апр11!AL14</f>
        <v>1797.7999999999997</v>
      </c>
      <c r="AM14" s="33">
        <f t="shared" si="13"/>
        <v>92.0532514080901</v>
      </c>
      <c r="AN14" s="33">
        <v>112.42573947845665</v>
      </c>
      <c r="AO14" s="33">
        <f t="shared" si="14"/>
        <v>476</v>
      </c>
      <c r="AP14" s="33">
        <f t="shared" si="15"/>
        <v>417.9</v>
      </c>
      <c r="AQ14" s="33">
        <f t="shared" si="16"/>
        <v>87.79411764705883</v>
      </c>
      <c r="AR14" s="134">
        <f>AV14+апр11!AR14</f>
        <v>7476</v>
      </c>
      <c r="AS14" s="39">
        <f>AW14+апр11!AS14</f>
        <v>7541.5999999999985</v>
      </c>
      <c r="AT14" s="33">
        <f t="shared" si="17"/>
        <v>100.87747458533973</v>
      </c>
      <c r="AU14" s="33">
        <v>109.30887201685452</v>
      </c>
      <c r="AV14" s="33">
        <v>1655</v>
      </c>
      <c r="AW14" s="33">
        <v>1687.4</v>
      </c>
      <c r="AX14" s="33">
        <v>101.95770392749246</v>
      </c>
      <c r="AY14" s="201">
        <f>BC14+апр11!AY14</f>
        <v>218</v>
      </c>
      <c r="AZ14" s="202">
        <f>BD14+апр11!AZ14</f>
        <v>198.85</v>
      </c>
      <c r="BA14" s="202">
        <f t="shared" si="18"/>
        <v>91.21559633027523</v>
      </c>
      <c r="BB14" s="202">
        <v>103.4841393655746</v>
      </c>
      <c r="BC14" s="201">
        <v>40</v>
      </c>
      <c r="BD14" s="202">
        <v>47.5</v>
      </c>
      <c r="BE14" s="33">
        <f t="shared" si="19"/>
        <v>118.75</v>
      </c>
      <c r="BF14" s="37">
        <v>101.181658285233</v>
      </c>
      <c r="BG14" s="38">
        <f>BK14+апр11!BG14</f>
        <v>366.79999999999995</v>
      </c>
      <c r="BH14" s="38">
        <f>BL14+апр11!BH14</f>
        <v>386.30000000000007</v>
      </c>
      <c r="BI14" s="39">
        <f t="shared" si="20"/>
        <v>105.31624863685936</v>
      </c>
      <c r="BJ14" s="44">
        <v>73.34345927472945</v>
      </c>
      <c r="BK14" s="34">
        <v>64.9</v>
      </c>
      <c r="BL14" s="34">
        <v>72.1</v>
      </c>
      <c r="BM14" s="39">
        <f t="shared" si="21"/>
        <v>111.09399075500768</v>
      </c>
      <c r="BN14" s="53">
        <v>643</v>
      </c>
      <c r="BO14" s="53">
        <v>0</v>
      </c>
      <c r="BP14" s="53">
        <v>0</v>
      </c>
      <c r="BQ14" s="53"/>
      <c r="BR14" s="68">
        <v>20</v>
      </c>
      <c r="BS14" s="69">
        <f t="shared" si="22"/>
        <v>21.063249727371872</v>
      </c>
      <c r="BT14" s="68">
        <v>8</v>
      </c>
      <c r="BU14" s="69">
        <f t="shared" si="0"/>
        <v>8.666666666666666</v>
      </c>
      <c r="BV14" s="65">
        <v>5</v>
      </c>
      <c r="BW14" s="69">
        <f t="shared" si="1"/>
        <v>5.3392857142857135</v>
      </c>
      <c r="BX14" s="65">
        <v>10</v>
      </c>
      <c r="BY14" s="69">
        <f t="shared" si="2"/>
        <v>10.087747458533972</v>
      </c>
      <c r="BZ14" s="65">
        <v>10</v>
      </c>
      <c r="CA14" s="69">
        <f t="shared" si="3"/>
        <v>0</v>
      </c>
      <c r="CB14" s="65">
        <f t="shared" si="23"/>
        <v>53</v>
      </c>
      <c r="CC14" s="66">
        <f t="shared" si="24"/>
        <v>45.15694956685823</v>
      </c>
      <c r="CD14" s="66">
        <f t="shared" si="25"/>
        <v>85.20179163558157</v>
      </c>
      <c r="CE14" s="65">
        <v>20</v>
      </c>
      <c r="CF14" s="67">
        <v>15</v>
      </c>
      <c r="CG14" s="65">
        <v>5</v>
      </c>
      <c r="CH14" s="65">
        <v>10</v>
      </c>
      <c r="CI14" s="65">
        <v>1</v>
      </c>
      <c r="CJ14" s="65">
        <v>10</v>
      </c>
      <c r="CK14" s="65">
        <v>5</v>
      </c>
      <c r="CL14" s="65">
        <f t="shared" si="26"/>
        <v>88</v>
      </c>
      <c r="CM14" s="66">
        <f t="shared" si="26"/>
        <v>56.15694956685823</v>
      </c>
      <c r="CN14" s="66">
        <f t="shared" si="27"/>
        <v>63.81471541688435</v>
      </c>
      <c r="CO14" s="65">
        <v>21</v>
      </c>
      <c r="CP14" s="9"/>
      <c r="CQ14" s="9"/>
      <c r="CR14" s="9"/>
      <c r="CS14" s="9"/>
    </row>
    <row r="15" spans="1:97" ht="18.75">
      <c r="A15" s="189" t="s">
        <v>6</v>
      </c>
      <c r="B15" s="33">
        <f>F15+апр11!B15</f>
        <v>55</v>
      </c>
      <c r="C15" s="33">
        <f>G15+апр11!C15</f>
        <v>59.4</v>
      </c>
      <c r="D15" s="33">
        <f t="shared" si="4"/>
        <v>108</v>
      </c>
      <c r="E15" s="33">
        <v>86.21190130624092</v>
      </c>
      <c r="F15" s="33">
        <v>19</v>
      </c>
      <c r="G15" s="34">
        <v>19.6</v>
      </c>
      <c r="H15" s="34">
        <f t="shared" si="5"/>
        <v>103.15789473684211</v>
      </c>
      <c r="I15" s="34">
        <f>M15+апр11!I15</f>
        <v>0</v>
      </c>
      <c r="J15" s="34">
        <f>N15+апр11!J15</f>
        <v>0</v>
      </c>
      <c r="K15" s="33"/>
      <c r="L15" s="33"/>
      <c r="M15" s="34"/>
      <c r="N15" s="34"/>
      <c r="O15" s="33"/>
      <c r="P15" s="42">
        <f>T15+апр11!P15</f>
        <v>55</v>
      </c>
      <c r="Q15" s="33">
        <f>U15+апр11!Q15</f>
        <v>59.4</v>
      </c>
      <c r="R15" s="33">
        <f t="shared" si="7"/>
        <v>108</v>
      </c>
      <c r="S15" s="33">
        <v>86.21190130624092</v>
      </c>
      <c r="T15" s="33">
        <f t="shared" si="8"/>
        <v>19</v>
      </c>
      <c r="U15" s="33">
        <f t="shared" si="9"/>
        <v>19.6</v>
      </c>
      <c r="V15" s="33">
        <f t="shared" si="10"/>
        <v>103.15789473684211</v>
      </c>
      <c r="W15" s="33">
        <f>AA15+апр11!W15</f>
        <v>11</v>
      </c>
      <c r="X15" s="33">
        <f>AB15+апр11!X15</f>
        <v>11.700000000000001</v>
      </c>
      <c r="Y15" s="33">
        <f t="shared" si="11"/>
        <v>106.36363636363637</v>
      </c>
      <c r="Z15" s="33">
        <v>96.69421487603307</v>
      </c>
      <c r="AA15" s="34">
        <v>2</v>
      </c>
      <c r="AB15" s="34">
        <v>2</v>
      </c>
      <c r="AC15" s="33">
        <v>100</v>
      </c>
      <c r="AD15" s="33"/>
      <c r="AE15" s="33"/>
      <c r="AF15" s="33"/>
      <c r="AG15" s="33"/>
      <c r="AH15" s="35"/>
      <c r="AI15" s="33"/>
      <c r="AJ15" s="33"/>
      <c r="AK15" s="42">
        <f>AO15+апр11!AK15</f>
        <v>11</v>
      </c>
      <c r="AL15" s="33">
        <f>AP15+апр11!AL15</f>
        <v>11.700000000000001</v>
      </c>
      <c r="AM15" s="33">
        <f t="shared" si="13"/>
        <v>106.36363636363637</v>
      </c>
      <c r="AN15" s="33">
        <v>96.69421487603307</v>
      </c>
      <c r="AO15" s="33">
        <f t="shared" si="14"/>
        <v>2</v>
      </c>
      <c r="AP15" s="33">
        <f t="shared" si="15"/>
        <v>2</v>
      </c>
      <c r="AQ15" s="33">
        <f t="shared" si="16"/>
        <v>100</v>
      </c>
      <c r="AR15" s="134">
        <f>AV15+апр11!AR15</f>
        <v>3363</v>
      </c>
      <c r="AS15" s="39">
        <f>AW15+апр11!AS15</f>
        <v>3394.8999999999996</v>
      </c>
      <c r="AT15" s="33">
        <f t="shared" si="17"/>
        <v>100.94855783526613</v>
      </c>
      <c r="AU15" s="33">
        <v>110.68929909888624</v>
      </c>
      <c r="AV15" s="33">
        <v>724</v>
      </c>
      <c r="AW15" s="33">
        <v>735</v>
      </c>
      <c r="AX15" s="33">
        <v>101.51933701657458</v>
      </c>
      <c r="AY15" s="201">
        <f>BC15+апр11!AY15</f>
        <v>70</v>
      </c>
      <c r="AZ15" s="202">
        <f>BD15+апр11!AZ15</f>
        <v>58.1</v>
      </c>
      <c r="BA15" s="202">
        <f t="shared" si="18"/>
        <v>83</v>
      </c>
      <c r="BB15" s="202">
        <v>158.7431693989071</v>
      </c>
      <c r="BC15" s="201">
        <v>18</v>
      </c>
      <c r="BD15" s="202">
        <v>18</v>
      </c>
      <c r="BE15" s="33">
        <f t="shared" si="19"/>
        <v>100</v>
      </c>
      <c r="BF15" s="37">
        <v>100</v>
      </c>
      <c r="BG15" s="38">
        <f>BK15+апр11!BG15</f>
        <v>122.80000000000001</v>
      </c>
      <c r="BH15" s="38">
        <f>BL15+апр11!BH15</f>
        <v>128.1</v>
      </c>
      <c r="BI15" s="39">
        <f t="shared" si="20"/>
        <v>104.3159609120521</v>
      </c>
      <c r="BJ15" s="44">
        <v>78.10975609756096</v>
      </c>
      <c r="BK15" s="34">
        <v>25.1</v>
      </c>
      <c r="BL15" s="34">
        <v>26</v>
      </c>
      <c r="BM15" s="39">
        <f t="shared" si="21"/>
        <v>103.58565737051792</v>
      </c>
      <c r="BN15" s="53">
        <v>11053</v>
      </c>
      <c r="BO15" s="53">
        <v>2492</v>
      </c>
      <c r="BP15" s="53">
        <v>2800</v>
      </c>
      <c r="BQ15" s="53">
        <v>112.4</v>
      </c>
      <c r="BR15" s="68">
        <v>20</v>
      </c>
      <c r="BS15" s="69">
        <f t="shared" si="22"/>
        <v>20.863192182410423</v>
      </c>
      <c r="BT15" s="68">
        <v>8</v>
      </c>
      <c r="BU15" s="69">
        <f t="shared" si="0"/>
        <v>8.50909090909091</v>
      </c>
      <c r="BV15" s="65">
        <v>5</v>
      </c>
      <c r="BW15" s="69">
        <f t="shared" si="1"/>
        <v>5.4</v>
      </c>
      <c r="BX15" s="65">
        <v>10</v>
      </c>
      <c r="BY15" s="69">
        <f t="shared" si="2"/>
        <v>10.094855783526613</v>
      </c>
      <c r="BZ15" s="65">
        <v>10</v>
      </c>
      <c r="CA15" s="69">
        <f t="shared" si="3"/>
        <v>11.24</v>
      </c>
      <c r="CB15" s="65">
        <f t="shared" si="23"/>
        <v>53</v>
      </c>
      <c r="CC15" s="66">
        <f t="shared" si="24"/>
        <v>56.10713887502794</v>
      </c>
      <c r="CD15" s="66">
        <f t="shared" si="25"/>
        <v>105.86252617929802</v>
      </c>
      <c r="CE15" s="65">
        <v>7</v>
      </c>
      <c r="CF15" s="67">
        <v>15</v>
      </c>
      <c r="CG15" s="65">
        <v>14</v>
      </c>
      <c r="CH15" s="65">
        <v>10</v>
      </c>
      <c r="CI15" s="65">
        <v>8</v>
      </c>
      <c r="CJ15" s="65">
        <v>10</v>
      </c>
      <c r="CK15" s="65">
        <v>8</v>
      </c>
      <c r="CL15" s="65">
        <f t="shared" si="26"/>
        <v>88</v>
      </c>
      <c r="CM15" s="66">
        <f t="shared" si="26"/>
        <v>86.10713887502794</v>
      </c>
      <c r="CN15" s="66">
        <f t="shared" si="27"/>
        <v>97.84902144889539</v>
      </c>
      <c r="CO15" s="65">
        <v>4</v>
      </c>
      <c r="CP15" s="9"/>
      <c r="CQ15" s="9"/>
      <c r="CR15" s="9"/>
      <c r="CS15" s="9"/>
    </row>
    <row r="16" spans="1:97" ht="18.75">
      <c r="A16" s="189" t="s">
        <v>7</v>
      </c>
      <c r="B16" s="33">
        <f>F16+апр11!B16</f>
        <v>121</v>
      </c>
      <c r="C16" s="33">
        <f>G16+апр11!C16</f>
        <v>109.3</v>
      </c>
      <c r="D16" s="33">
        <f t="shared" si="4"/>
        <v>90.33057851239668</v>
      </c>
      <c r="E16" s="33">
        <v>78.29512893982809</v>
      </c>
      <c r="F16" s="33">
        <v>30</v>
      </c>
      <c r="G16" s="34">
        <v>20.7</v>
      </c>
      <c r="H16" s="34">
        <f t="shared" si="5"/>
        <v>69</v>
      </c>
      <c r="I16" s="34">
        <f>M16+апр11!I16</f>
        <v>1289</v>
      </c>
      <c r="J16" s="34">
        <f>N16+апр11!J16</f>
        <v>1569</v>
      </c>
      <c r="K16" s="33">
        <f t="shared" si="6"/>
        <v>121.722265321955</v>
      </c>
      <c r="L16" s="33">
        <v>123.8065177937347</v>
      </c>
      <c r="M16" s="34">
        <v>299</v>
      </c>
      <c r="N16" s="34">
        <v>348</v>
      </c>
      <c r="O16" s="33">
        <v>116.38795986622073</v>
      </c>
      <c r="P16" s="42">
        <f>T16+апр11!P16</f>
        <v>1410</v>
      </c>
      <c r="Q16" s="33">
        <f>U16+апр11!Q16</f>
        <v>1678.3</v>
      </c>
      <c r="R16" s="33">
        <f t="shared" si="7"/>
        <v>119.02836879432624</v>
      </c>
      <c r="S16" s="33">
        <v>119.2906389935319</v>
      </c>
      <c r="T16" s="33">
        <f t="shared" si="8"/>
        <v>329</v>
      </c>
      <c r="U16" s="33">
        <f t="shared" si="9"/>
        <v>368.7</v>
      </c>
      <c r="V16" s="33">
        <f t="shared" si="10"/>
        <v>112.06686930091185</v>
      </c>
      <c r="W16" s="33">
        <f>AA16+апр11!W16</f>
        <v>26</v>
      </c>
      <c r="X16" s="33">
        <f>AB16+апр11!X16</f>
        <v>27.1</v>
      </c>
      <c r="Y16" s="33">
        <f t="shared" si="11"/>
        <v>104.23076923076924</v>
      </c>
      <c r="Z16" s="33">
        <v>124.31192660550458</v>
      </c>
      <c r="AA16" s="34">
        <v>5</v>
      </c>
      <c r="AB16" s="34">
        <v>5</v>
      </c>
      <c r="AC16" s="33">
        <v>100</v>
      </c>
      <c r="AD16" s="33">
        <f>AH16+апр11!AD16</f>
        <v>69</v>
      </c>
      <c r="AE16" s="33">
        <f>AI16+апр11!AE16</f>
        <v>86.9</v>
      </c>
      <c r="AF16" s="33">
        <f t="shared" si="12"/>
        <v>125.94202898550726</v>
      </c>
      <c r="AG16" s="33">
        <v>118.2312925170068</v>
      </c>
      <c r="AH16" s="35">
        <v>20</v>
      </c>
      <c r="AI16" s="33">
        <v>17.4</v>
      </c>
      <c r="AJ16" s="33">
        <v>87</v>
      </c>
      <c r="AK16" s="42">
        <f>AO16+апр11!AK16</f>
        <v>95</v>
      </c>
      <c r="AL16" s="33">
        <f>AP16+апр11!AL16</f>
        <v>114</v>
      </c>
      <c r="AM16" s="33">
        <f t="shared" si="13"/>
        <v>120</v>
      </c>
      <c r="AN16" s="33">
        <v>119.62224554039875</v>
      </c>
      <c r="AO16" s="33">
        <f t="shared" si="14"/>
        <v>25</v>
      </c>
      <c r="AP16" s="33">
        <f t="shared" si="15"/>
        <v>22.4</v>
      </c>
      <c r="AQ16" s="33">
        <f t="shared" si="16"/>
        <v>89.6</v>
      </c>
      <c r="AR16" s="134">
        <f>AV16+апр11!AR16</f>
        <v>12884</v>
      </c>
      <c r="AS16" s="39">
        <f>AW16+апр11!AS16</f>
        <v>13033</v>
      </c>
      <c r="AT16" s="33">
        <f t="shared" si="17"/>
        <v>101.15647314498604</v>
      </c>
      <c r="AU16" s="33">
        <v>117.30811423997555</v>
      </c>
      <c r="AV16" s="33">
        <v>2855</v>
      </c>
      <c r="AW16" s="33">
        <v>2914</v>
      </c>
      <c r="AX16" s="33">
        <v>102.06654991243434</v>
      </c>
      <c r="AY16" s="201">
        <f>BC16+апр11!AY16</f>
        <v>355</v>
      </c>
      <c r="AZ16" s="202">
        <f>BD16+апр11!AZ16</f>
        <v>516.3000000000001</v>
      </c>
      <c r="BA16" s="202">
        <f t="shared" si="18"/>
        <v>145.43661971830988</v>
      </c>
      <c r="BB16" s="202">
        <v>156.31244323342418</v>
      </c>
      <c r="BC16" s="201">
        <v>83</v>
      </c>
      <c r="BD16" s="202">
        <v>108.7</v>
      </c>
      <c r="BE16" s="33">
        <f t="shared" si="19"/>
        <v>130.96385542168676</v>
      </c>
      <c r="BF16" s="37">
        <v>104.0150172072166</v>
      </c>
      <c r="BG16" s="38">
        <f>BK16+апр11!BG16</f>
        <v>635</v>
      </c>
      <c r="BH16" s="38">
        <f>BL16+апр11!BH16</f>
        <v>686.6</v>
      </c>
      <c r="BI16" s="39">
        <f t="shared" si="20"/>
        <v>108.1259842519685</v>
      </c>
      <c r="BJ16" s="44">
        <v>114.89290495314593</v>
      </c>
      <c r="BK16" s="34">
        <v>62.1</v>
      </c>
      <c r="BL16" s="34">
        <v>66.3</v>
      </c>
      <c r="BM16" s="39">
        <f t="shared" si="21"/>
        <v>106.76328502415457</v>
      </c>
      <c r="BN16" s="53">
        <v>5089</v>
      </c>
      <c r="BO16" s="53">
        <v>2430</v>
      </c>
      <c r="BP16" s="53">
        <v>2699</v>
      </c>
      <c r="BQ16" s="53">
        <v>111.1</v>
      </c>
      <c r="BR16" s="68">
        <v>20</v>
      </c>
      <c r="BS16" s="69">
        <f t="shared" si="22"/>
        <v>21.6251968503937</v>
      </c>
      <c r="BT16" s="68">
        <v>8</v>
      </c>
      <c r="BU16" s="69">
        <f t="shared" si="0"/>
        <v>8.338461538461539</v>
      </c>
      <c r="BV16" s="65">
        <v>5</v>
      </c>
      <c r="BW16" s="69">
        <f t="shared" si="1"/>
        <v>4.516528925619834</v>
      </c>
      <c r="BX16" s="65">
        <v>10</v>
      </c>
      <c r="BY16" s="69">
        <f t="shared" si="2"/>
        <v>10.115647314498604</v>
      </c>
      <c r="BZ16" s="65">
        <v>10</v>
      </c>
      <c r="CA16" s="69">
        <f t="shared" si="3"/>
        <v>11.11</v>
      </c>
      <c r="CB16" s="65">
        <f t="shared" si="23"/>
        <v>53</v>
      </c>
      <c r="CC16" s="66">
        <f t="shared" si="24"/>
        <v>55.705834628973676</v>
      </c>
      <c r="CD16" s="66">
        <f t="shared" si="25"/>
        <v>105.10534835655409</v>
      </c>
      <c r="CE16" s="65">
        <v>4</v>
      </c>
      <c r="CF16" s="67">
        <v>15</v>
      </c>
      <c r="CG16" s="65">
        <v>5</v>
      </c>
      <c r="CH16" s="65">
        <v>10</v>
      </c>
      <c r="CI16" s="65">
        <v>1</v>
      </c>
      <c r="CJ16" s="65">
        <v>10</v>
      </c>
      <c r="CK16" s="65">
        <v>5</v>
      </c>
      <c r="CL16" s="65">
        <f t="shared" si="26"/>
        <v>88</v>
      </c>
      <c r="CM16" s="66">
        <f t="shared" si="26"/>
        <v>66.70583462897368</v>
      </c>
      <c r="CN16" s="69">
        <f t="shared" si="27"/>
        <v>75.8020848056519</v>
      </c>
      <c r="CO16" s="65">
        <v>12</v>
      </c>
      <c r="CP16" s="9"/>
      <c r="CQ16" s="9"/>
      <c r="CR16" s="9"/>
      <c r="CS16" s="9"/>
    </row>
    <row r="17" spans="1:97" ht="18.75">
      <c r="A17" s="189" t="s">
        <v>8</v>
      </c>
      <c r="B17" s="33">
        <f>F17+апр11!B17</f>
        <v>98</v>
      </c>
      <c r="C17" s="33">
        <f>G17+апр11!C17</f>
        <v>187.4</v>
      </c>
      <c r="D17" s="33">
        <f t="shared" si="4"/>
        <v>191.22448979591837</v>
      </c>
      <c r="E17" s="33">
        <v>91.05928085519922</v>
      </c>
      <c r="F17" s="33">
        <v>25</v>
      </c>
      <c r="G17" s="34">
        <v>51.5</v>
      </c>
      <c r="H17" s="34">
        <f t="shared" si="5"/>
        <v>206</v>
      </c>
      <c r="I17" s="34">
        <f>M17+апр11!I17</f>
        <v>0</v>
      </c>
      <c r="J17" s="34">
        <f>N17+апр11!J17</f>
        <v>0</v>
      </c>
      <c r="K17" s="33"/>
      <c r="L17" s="33"/>
      <c r="M17" s="34"/>
      <c r="N17" s="34"/>
      <c r="O17" s="33"/>
      <c r="P17" s="42">
        <f>T17+апр11!P17</f>
        <v>98</v>
      </c>
      <c r="Q17" s="33">
        <f>U17+апр11!Q17</f>
        <v>187.4</v>
      </c>
      <c r="R17" s="33">
        <f t="shared" si="7"/>
        <v>191.22448979591837</v>
      </c>
      <c r="S17" s="33">
        <v>91.05928085519922</v>
      </c>
      <c r="T17" s="33">
        <f t="shared" si="8"/>
        <v>25</v>
      </c>
      <c r="U17" s="33">
        <f t="shared" si="9"/>
        <v>51.5</v>
      </c>
      <c r="V17" s="33">
        <f t="shared" si="10"/>
        <v>206</v>
      </c>
      <c r="W17" s="33">
        <f>AA17+апр11!W17</f>
        <v>15</v>
      </c>
      <c r="X17" s="33">
        <f>AB17+апр11!X17</f>
        <v>15</v>
      </c>
      <c r="Y17" s="33">
        <f t="shared" si="11"/>
        <v>100</v>
      </c>
      <c r="Z17" s="33">
        <v>115.38461538461537</v>
      </c>
      <c r="AA17" s="34">
        <v>3</v>
      </c>
      <c r="AB17" s="34">
        <v>3</v>
      </c>
      <c r="AC17" s="33">
        <v>100</v>
      </c>
      <c r="AD17" s="33"/>
      <c r="AE17" s="33"/>
      <c r="AF17" s="33"/>
      <c r="AG17" s="33"/>
      <c r="AH17" s="35"/>
      <c r="AI17" s="33"/>
      <c r="AJ17" s="33"/>
      <c r="AK17" s="42">
        <f>AO17+апр11!AK17</f>
        <v>15</v>
      </c>
      <c r="AL17" s="33">
        <f>AP17+апр11!AL17</f>
        <v>15</v>
      </c>
      <c r="AM17" s="33">
        <f t="shared" si="13"/>
        <v>100</v>
      </c>
      <c r="AN17" s="33">
        <v>115.38461538461537</v>
      </c>
      <c r="AO17" s="33">
        <f t="shared" si="14"/>
        <v>3</v>
      </c>
      <c r="AP17" s="33">
        <f t="shared" si="15"/>
        <v>3</v>
      </c>
      <c r="AQ17" s="33">
        <f t="shared" si="16"/>
        <v>100</v>
      </c>
      <c r="AR17" s="134">
        <f>AV17+апр11!AR17</f>
        <v>4236</v>
      </c>
      <c r="AS17" s="39">
        <f>AW17+апр11!AS17</f>
        <v>4272.8</v>
      </c>
      <c r="AT17" s="33">
        <f t="shared" si="17"/>
        <v>100.86874409820585</v>
      </c>
      <c r="AU17" s="33">
        <v>121.47955363894891</v>
      </c>
      <c r="AV17" s="33">
        <v>912</v>
      </c>
      <c r="AW17" s="33">
        <v>930</v>
      </c>
      <c r="AX17" s="33">
        <v>101.9736842105263</v>
      </c>
      <c r="AY17" s="201">
        <f>BC17+апр11!AY17</f>
        <v>125</v>
      </c>
      <c r="AZ17" s="202">
        <f>BD17+апр11!AZ17</f>
        <v>109</v>
      </c>
      <c r="BA17" s="202">
        <f t="shared" si="18"/>
        <v>87.2</v>
      </c>
      <c r="BB17" s="202">
        <v>109</v>
      </c>
      <c r="BC17" s="201">
        <v>30</v>
      </c>
      <c r="BD17" s="202">
        <v>21</v>
      </c>
      <c r="BE17" s="33">
        <f t="shared" si="19"/>
        <v>70</v>
      </c>
      <c r="BF17" s="37">
        <v>100.45051386737998</v>
      </c>
      <c r="BG17" s="38">
        <f>BK17+апр11!BG17</f>
        <v>144.2</v>
      </c>
      <c r="BH17" s="38">
        <f>BL17+апр11!BH17</f>
        <v>153.29999999999998</v>
      </c>
      <c r="BI17" s="39">
        <f t="shared" si="20"/>
        <v>106.31067961165049</v>
      </c>
      <c r="BJ17" s="44">
        <v>97.58115849777211</v>
      </c>
      <c r="BK17" s="34">
        <v>25.5</v>
      </c>
      <c r="BL17" s="34">
        <v>25.7</v>
      </c>
      <c r="BM17" s="39">
        <f t="shared" si="21"/>
        <v>100.7843137254902</v>
      </c>
      <c r="BN17" s="53">
        <v>1206</v>
      </c>
      <c r="BO17" s="53">
        <v>50</v>
      </c>
      <c r="BP17" s="53">
        <v>50</v>
      </c>
      <c r="BQ17" s="53">
        <v>100</v>
      </c>
      <c r="BR17" s="68">
        <v>20</v>
      </c>
      <c r="BS17" s="69">
        <f t="shared" si="22"/>
        <v>21.2621359223301</v>
      </c>
      <c r="BT17" s="68">
        <v>8</v>
      </c>
      <c r="BU17" s="69">
        <f t="shared" si="0"/>
        <v>8</v>
      </c>
      <c r="BV17" s="65">
        <v>5</v>
      </c>
      <c r="BW17" s="69">
        <f t="shared" si="1"/>
        <v>9.561224489795919</v>
      </c>
      <c r="BX17" s="65">
        <v>10</v>
      </c>
      <c r="BY17" s="69">
        <f t="shared" si="2"/>
        <v>10.086874409820586</v>
      </c>
      <c r="BZ17" s="65">
        <v>10</v>
      </c>
      <c r="CA17" s="69">
        <f t="shared" si="3"/>
        <v>10</v>
      </c>
      <c r="CB17" s="65">
        <f t="shared" si="23"/>
        <v>53</v>
      </c>
      <c r="CC17" s="66">
        <f t="shared" si="24"/>
        <v>58.91023482194661</v>
      </c>
      <c r="CD17" s="66">
        <f t="shared" si="25"/>
        <v>111.15138645650305</v>
      </c>
      <c r="CE17" s="65">
        <v>8</v>
      </c>
      <c r="CF17" s="67">
        <v>15</v>
      </c>
      <c r="CG17" s="65">
        <v>10</v>
      </c>
      <c r="CH17" s="65">
        <v>10</v>
      </c>
      <c r="CI17" s="65">
        <v>1</v>
      </c>
      <c r="CJ17" s="65">
        <v>10</v>
      </c>
      <c r="CK17" s="65">
        <v>8</v>
      </c>
      <c r="CL17" s="65">
        <f t="shared" si="26"/>
        <v>88</v>
      </c>
      <c r="CM17" s="66">
        <f t="shared" si="26"/>
        <v>77.9102348219466</v>
      </c>
      <c r="CN17" s="66">
        <f t="shared" si="27"/>
        <v>88.53435775221205</v>
      </c>
      <c r="CO17" s="65">
        <v>10</v>
      </c>
      <c r="CP17" s="9"/>
      <c r="CQ17" s="9"/>
      <c r="CR17" s="9"/>
      <c r="CS17" s="9"/>
    </row>
    <row r="18" spans="1:97" ht="18.75">
      <c r="A18" s="189" t="s">
        <v>9</v>
      </c>
      <c r="B18" s="33">
        <f>F18+апр11!B18</f>
        <v>26</v>
      </c>
      <c r="C18" s="33">
        <f>G18+апр11!C18</f>
        <v>29.900000000000002</v>
      </c>
      <c r="D18" s="33">
        <f t="shared" si="4"/>
        <v>115.00000000000001</v>
      </c>
      <c r="E18" s="33">
        <v>100.33557046979867</v>
      </c>
      <c r="F18" s="33">
        <v>6</v>
      </c>
      <c r="G18" s="34">
        <v>7.3</v>
      </c>
      <c r="H18" s="34">
        <f t="shared" si="5"/>
        <v>121.66666666666666</v>
      </c>
      <c r="I18" s="34">
        <f>M18+апр11!I18</f>
        <v>486</v>
      </c>
      <c r="J18" s="34">
        <f>N18+апр11!J18</f>
        <v>442.7</v>
      </c>
      <c r="K18" s="33">
        <f t="shared" si="6"/>
        <v>91.09053497942386</v>
      </c>
      <c r="L18" s="33">
        <v>92.5956912779753</v>
      </c>
      <c r="M18" s="34">
        <v>118</v>
      </c>
      <c r="N18" s="34">
        <v>124.8</v>
      </c>
      <c r="O18" s="33">
        <v>105.76271186440678</v>
      </c>
      <c r="P18" s="42">
        <f>T18+апр11!P18</f>
        <v>512</v>
      </c>
      <c r="Q18" s="33">
        <f>U18+апр11!Q18</f>
        <v>472.6</v>
      </c>
      <c r="R18" s="33">
        <f t="shared" si="7"/>
        <v>92.3046875</v>
      </c>
      <c r="S18" s="33">
        <v>93.04981295530615</v>
      </c>
      <c r="T18" s="33">
        <f t="shared" si="8"/>
        <v>124</v>
      </c>
      <c r="U18" s="33">
        <f t="shared" si="9"/>
        <v>132.1</v>
      </c>
      <c r="V18" s="33">
        <f t="shared" si="10"/>
        <v>106.53225806451611</v>
      </c>
      <c r="W18" s="33">
        <f>AA18+апр11!W18</f>
        <v>7</v>
      </c>
      <c r="X18" s="33">
        <f>AB18+апр11!X18</f>
        <v>7.6000000000000005</v>
      </c>
      <c r="Y18" s="33">
        <f t="shared" si="11"/>
        <v>108.57142857142858</v>
      </c>
      <c r="Z18" s="33">
        <v>149.0196078431373</v>
      </c>
      <c r="AA18" s="34">
        <v>2</v>
      </c>
      <c r="AB18" s="34">
        <v>2</v>
      </c>
      <c r="AC18" s="33">
        <v>100</v>
      </c>
      <c r="AD18" s="33">
        <f>AH18+апр11!AD18</f>
        <v>13</v>
      </c>
      <c r="AE18" s="33">
        <f>AI18+апр11!AE18</f>
        <v>17.500000000000004</v>
      </c>
      <c r="AF18" s="33">
        <f t="shared" si="12"/>
        <v>134.61538461538464</v>
      </c>
      <c r="AG18" s="33">
        <v>78.125</v>
      </c>
      <c r="AH18" s="35">
        <v>3</v>
      </c>
      <c r="AI18" s="33">
        <v>0.8</v>
      </c>
      <c r="AJ18" s="33">
        <v>26.666666666666668</v>
      </c>
      <c r="AK18" s="42">
        <f>AO18+апр11!AK18</f>
        <v>20</v>
      </c>
      <c r="AL18" s="33">
        <f>AP18+апр11!AL18</f>
        <v>25.100000000000005</v>
      </c>
      <c r="AM18" s="33">
        <f t="shared" si="13"/>
        <v>125.50000000000003</v>
      </c>
      <c r="AN18" s="33">
        <v>91.2727272727273</v>
      </c>
      <c r="AO18" s="33">
        <f t="shared" si="14"/>
        <v>5</v>
      </c>
      <c r="AP18" s="33">
        <f t="shared" si="15"/>
        <v>2.8</v>
      </c>
      <c r="AQ18" s="33">
        <f t="shared" si="16"/>
        <v>55.99999999999999</v>
      </c>
      <c r="AR18" s="134">
        <f>AV18+апр11!AR18</f>
        <v>4402</v>
      </c>
      <c r="AS18" s="39">
        <f>AW18+апр11!AS18</f>
        <v>4459.6</v>
      </c>
      <c r="AT18" s="33">
        <f t="shared" si="17"/>
        <v>101.30849613811905</v>
      </c>
      <c r="AU18" s="33">
        <v>117.38597469763161</v>
      </c>
      <c r="AV18" s="33">
        <v>948</v>
      </c>
      <c r="AW18" s="33">
        <v>968.5</v>
      </c>
      <c r="AX18" s="33">
        <v>102.16244725738397</v>
      </c>
      <c r="AY18" s="201">
        <f>BC18+апр11!AY18</f>
        <v>53</v>
      </c>
      <c r="AZ18" s="202">
        <f>BD18+апр11!AZ18</f>
        <v>102</v>
      </c>
      <c r="BA18" s="202">
        <f t="shared" si="18"/>
        <v>192.45283018867926</v>
      </c>
      <c r="BB18" s="202">
        <v>126.55086848635237</v>
      </c>
      <c r="BC18" s="201">
        <v>12</v>
      </c>
      <c r="BD18" s="202">
        <v>18.4</v>
      </c>
      <c r="BE18" s="33">
        <f t="shared" si="19"/>
        <v>153.33333333333331</v>
      </c>
      <c r="BF18" s="37">
        <v>101.14426949835223</v>
      </c>
      <c r="BG18" s="38">
        <f>BK18+апр11!BG18</f>
        <v>174.9</v>
      </c>
      <c r="BH18" s="38">
        <f>BL18+апр11!BH18</f>
        <v>185.3</v>
      </c>
      <c r="BI18" s="39">
        <f t="shared" si="20"/>
        <v>105.94625500285876</v>
      </c>
      <c r="BJ18" s="44">
        <v>68.25046040515655</v>
      </c>
      <c r="BK18" s="34">
        <v>44.9</v>
      </c>
      <c r="BL18" s="34">
        <v>46.3</v>
      </c>
      <c r="BM18" s="39">
        <f t="shared" si="21"/>
        <v>103.11804008908685</v>
      </c>
      <c r="BN18" s="53">
        <v>677</v>
      </c>
      <c r="BO18" s="53">
        <v>82</v>
      </c>
      <c r="BP18" s="53">
        <v>90</v>
      </c>
      <c r="BQ18" s="53">
        <v>109.8</v>
      </c>
      <c r="BR18" s="68">
        <v>20</v>
      </c>
      <c r="BS18" s="69">
        <f t="shared" si="22"/>
        <v>21.189251000571755</v>
      </c>
      <c r="BT18" s="68">
        <v>8</v>
      </c>
      <c r="BU18" s="69">
        <f t="shared" si="0"/>
        <v>8.685714285714287</v>
      </c>
      <c r="BV18" s="65">
        <v>5</v>
      </c>
      <c r="BW18" s="69">
        <f t="shared" si="1"/>
        <v>5.750000000000001</v>
      </c>
      <c r="BX18" s="65">
        <v>10</v>
      </c>
      <c r="BY18" s="69">
        <f t="shared" si="2"/>
        <v>10.130849613811906</v>
      </c>
      <c r="BZ18" s="65">
        <v>10</v>
      </c>
      <c r="CA18" s="69">
        <f t="shared" si="3"/>
        <v>10.98</v>
      </c>
      <c r="CB18" s="65">
        <f t="shared" si="23"/>
        <v>53</v>
      </c>
      <c r="CC18" s="66">
        <f t="shared" si="24"/>
        <v>56.73581490009795</v>
      </c>
      <c r="CD18" s="66">
        <f t="shared" si="25"/>
        <v>107.04870735867537</v>
      </c>
      <c r="CE18" s="65">
        <v>2</v>
      </c>
      <c r="CF18" s="67">
        <v>15</v>
      </c>
      <c r="CG18" s="65">
        <v>12</v>
      </c>
      <c r="CH18" s="65">
        <v>10</v>
      </c>
      <c r="CI18" s="65">
        <v>4</v>
      </c>
      <c r="CJ18" s="65">
        <v>10</v>
      </c>
      <c r="CK18" s="65">
        <v>8</v>
      </c>
      <c r="CL18" s="65">
        <f t="shared" si="26"/>
        <v>88</v>
      </c>
      <c r="CM18" s="66">
        <f t="shared" si="26"/>
        <v>80.73581490009795</v>
      </c>
      <c r="CN18" s="66">
        <f t="shared" si="27"/>
        <v>91.74524420465676</v>
      </c>
      <c r="CO18" s="65">
        <v>3</v>
      </c>
      <c r="CP18" s="9"/>
      <c r="CQ18" s="9"/>
      <c r="CR18" s="9"/>
      <c r="CS18" s="9"/>
    </row>
    <row r="19" spans="1:97" ht="18.75">
      <c r="A19" s="189" t="s">
        <v>10</v>
      </c>
      <c r="B19" s="33">
        <f>F19+апр11!B19</f>
        <v>48</v>
      </c>
      <c r="C19" s="33">
        <f>G19+апр11!C19</f>
        <v>70.7</v>
      </c>
      <c r="D19" s="33">
        <f t="shared" si="4"/>
        <v>147.29166666666666</v>
      </c>
      <c r="E19" s="33">
        <v>82.88393903868699</v>
      </c>
      <c r="F19" s="33">
        <v>13</v>
      </c>
      <c r="G19" s="40">
        <v>19.6</v>
      </c>
      <c r="H19" s="34">
        <f t="shared" si="5"/>
        <v>150.7692307692308</v>
      </c>
      <c r="I19" s="34">
        <f>M19+апр11!I19</f>
        <v>8</v>
      </c>
      <c r="J19" s="34">
        <f>N19+апр11!J19</f>
        <v>10.2</v>
      </c>
      <c r="K19" s="33">
        <f t="shared" si="6"/>
        <v>127.49999999999999</v>
      </c>
      <c r="L19" s="33">
        <v>103.03030303030303</v>
      </c>
      <c r="M19" s="40">
        <v>2</v>
      </c>
      <c r="N19" s="34">
        <v>2.2</v>
      </c>
      <c r="O19" s="33">
        <v>110</v>
      </c>
      <c r="P19" s="42">
        <f>T19+апр11!P19</f>
        <v>56</v>
      </c>
      <c r="Q19" s="33">
        <f>U19+апр11!Q19</f>
        <v>80.9</v>
      </c>
      <c r="R19" s="33">
        <f t="shared" si="7"/>
        <v>144.46428571428572</v>
      </c>
      <c r="S19" s="33">
        <v>84.97899159663866</v>
      </c>
      <c r="T19" s="33">
        <f t="shared" si="8"/>
        <v>15</v>
      </c>
      <c r="U19" s="33">
        <f t="shared" si="9"/>
        <v>21.8</v>
      </c>
      <c r="V19" s="33">
        <f t="shared" si="10"/>
        <v>145.33333333333334</v>
      </c>
      <c r="W19" s="33">
        <f>AA19+апр11!W19</f>
        <v>7</v>
      </c>
      <c r="X19" s="33">
        <f>AB19+апр11!X19</f>
        <v>7</v>
      </c>
      <c r="Y19" s="33">
        <f t="shared" si="11"/>
        <v>100</v>
      </c>
      <c r="Z19" s="33">
        <v>97.22222222222221</v>
      </c>
      <c r="AA19" s="34">
        <v>2</v>
      </c>
      <c r="AB19" s="34">
        <v>2</v>
      </c>
      <c r="AC19" s="33">
        <v>100</v>
      </c>
      <c r="AD19" s="33"/>
      <c r="AE19" s="33"/>
      <c r="AF19" s="33"/>
      <c r="AG19" s="33"/>
      <c r="AH19" s="41"/>
      <c r="AI19" s="33"/>
      <c r="AJ19" s="33"/>
      <c r="AK19" s="42">
        <f>AO19+апр11!AK19</f>
        <v>7</v>
      </c>
      <c r="AL19" s="33">
        <f>AP19+апр11!AL19</f>
        <v>7</v>
      </c>
      <c r="AM19" s="33">
        <f t="shared" si="13"/>
        <v>100</v>
      </c>
      <c r="AN19" s="33">
        <v>97.22222222222221</v>
      </c>
      <c r="AO19" s="33">
        <f t="shared" si="14"/>
        <v>2</v>
      </c>
      <c r="AP19" s="33">
        <f t="shared" si="15"/>
        <v>2</v>
      </c>
      <c r="AQ19" s="33">
        <f t="shared" si="16"/>
        <v>100</v>
      </c>
      <c r="AR19" s="134">
        <f>AV19+апр11!AR19</f>
        <v>3154</v>
      </c>
      <c r="AS19" s="39">
        <f>AW19+апр11!AS19</f>
        <v>3191.1</v>
      </c>
      <c r="AT19" s="33">
        <f t="shared" si="17"/>
        <v>101.17628408370322</v>
      </c>
      <c r="AU19" s="33">
        <v>102.86405957029143</v>
      </c>
      <c r="AV19" s="33">
        <v>679</v>
      </c>
      <c r="AW19" s="33">
        <v>694</v>
      </c>
      <c r="AX19" s="33">
        <v>102.20913107511045</v>
      </c>
      <c r="AY19" s="201">
        <f>BC19+апр11!AY19</f>
        <v>82</v>
      </c>
      <c r="AZ19" s="202">
        <f>BD19+апр11!AZ19</f>
        <v>64</v>
      </c>
      <c r="BA19" s="202">
        <f t="shared" si="18"/>
        <v>78.04878048780488</v>
      </c>
      <c r="BB19" s="202">
        <v>88.88888888888889</v>
      </c>
      <c r="BC19" s="201">
        <v>19</v>
      </c>
      <c r="BD19" s="202">
        <v>17</v>
      </c>
      <c r="BE19" s="33">
        <f t="shared" si="19"/>
        <v>89.47368421052632</v>
      </c>
      <c r="BF19" s="37">
        <v>100.05904930617065</v>
      </c>
      <c r="BG19" s="38">
        <f>BK19+апр11!BG19</f>
        <v>116.4</v>
      </c>
      <c r="BH19" s="38">
        <f>BL19+апр11!BH19</f>
        <v>122.3</v>
      </c>
      <c r="BI19" s="39">
        <f t="shared" si="20"/>
        <v>105.06872852233676</v>
      </c>
      <c r="BJ19" s="44">
        <v>83.48122866894198</v>
      </c>
      <c r="BK19" s="34">
        <v>20.5</v>
      </c>
      <c r="BL19" s="34">
        <v>20.7</v>
      </c>
      <c r="BM19" s="39">
        <f t="shared" si="21"/>
        <v>100.97560975609755</v>
      </c>
      <c r="BN19" s="53">
        <v>1320</v>
      </c>
      <c r="BO19" s="53">
        <v>645</v>
      </c>
      <c r="BP19" s="53">
        <v>710</v>
      </c>
      <c r="BQ19" s="53">
        <v>110.1</v>
      </c>
      <c r="BR19" s="68">
        <v>20</v>
      </c>
      <c r="BS19" s="69">
        <f t="shared" si="22"/>
        <v>21.01374570446735</v>
      </c>
      <c r="BT19" s="68">
        <v>8</v>
      </c>
      <c r="BU19" s="69">
        <f t="shared" si="0"/>
        <v>8</v>
      </c>
      <c r="BV19" s="65">
        <v>5</v>
      </c>
      <c r="BW19" s="69">
        <f t="shared" si="1"/>
        <v>7.364583333333332</v>
      </c>
      <c r="BX19" s="65">
        <v>10</v>
      </c>
      <c r="BY19" s="69">
        <f t="shared" si="2"/>
        <v>10.117628408370322</v>
      </c>
      <c r="BZ19" s="65">
        <v>10</v>
      </c>
      <c r="CA19" s="69">
        <f t="shared" si="3"/>
        <v>11.01</v>
      </c>
      <c r="CB19" s="65">
        <f t="shared" si="23"/>
        <v>53</v>
      </c>
      <c r="CC19" s="66">
        <f t="shared" si="24"/>
        <v>57.505957446171</v>
      </c>
      <c r="CD19" s="66">
        <f t="shared" si="25"/>
        <v>108.50180650220945</v>
      </c>
      <c r="CE19" s="65">
        <v>9</v>
      </c>
      <c r="CF19" s="67">
        <v>15</v>
      </c>
      <c r="CG19" s="65">
        <v>13</v>
      </c>
      <c r="CH19" s="65">
        <v>10</v>
      </c>
      <c r="CI19" s="65">
        <v>3</v>
      </c>
      <c r="CJ19" s="65">
        <v>10</v>
      </c>
      <c r="CK19" s="65">
        <v>10</v>
      </c>
      <c r="CL19" s="65">
        <f t="shared" si="26"/>
        <v>88</v>
      </c>
      <c r="CM19" s="66">
        <f t="shared" si="26"/>
        <v>83.50595744617101</v>
      </c>
      <c r="CN19" s="69">
        <f t="shared" si="27"/>
        <v>94.89313346155797</v>
      </c>
      <c r="CO19" s="65">
        <v>6</v>
      </c>
      <c r="CP19" s="9"/>
      <c r="CQ19" s="9"/>
      <c r="CR19" s="9"/>
      <c r="CS19" s="9"/>
    </row>
    <row r="20" spans="1:97" ht="18.75">
      <c r="A20" s="189" t="s">
        <v>93</v>
      </c>
      <c r="B20" s="33">
        <f>F20+апр11!B20</f>
        <v>104</v>
      </c>
      <c r="C20" s="33">
        <f>G20+апр11!C20</f>
        <v>114.79999999999998</v>
      </c>
      <c r="D20" s="33">
        <f t="shared" si="4"/>
        <v>110.38461538461537</v>
      </c>
      <c r="E20" s="33">
        <v>96.55172413793102</v>
      </c>
      <c r="F20" s="33">
        <v>22</v>
      </c>
      <c r="G20" s="34">
        <v>22.6</v>
      </c>
      <c r="H20" s="34">
        <f t="shared" si="5"/>
        <v>102.72727272727273</v>
      </c>
      <c r="I20" s="34">
        <f>M20+апр11!I20</f>
        <v>412</v>
      </c>
      <c r="J20" s="34">
        <f>N20+апр11!J20</f>
        <v>434.8</v>
      </c>
      <c r="K20" s="33">
        <f t="shared" si="6"/>
        <v>105.53398058252428</v>
      </c>
      <c r="L20" s="33">
        <v>106.25610948191596</v>
      </c>
      <c r="M20" s="34">
        <v>95</v>
      </c>
      <c r="N20" s="34">
        <v>105.8</v>
      </c>
      <c r="O20" s="33">
        <v>111.36842105263159</v>
      </c>
      <c r="P20" s="42">
        <f>T20+апр11!P20</f>
        <v>516</v>
      </c>
      <c r="Q20" s="33">
        <f>U20+апр11!Q20</f>
        <v>549.6</v>
      </c>
      <c r="R20" s="33">
        <f t="shared" si="7"/>
        <v>106.51162790697674</v>
      </c>
      <c r="S20" s="33">
        <v>104.07119863662184</v>
      </c>
      <c r="T20" s="33">
        <f t="shared" si="8"/>
        <v>117</v>
      </c>
      <c r="U20" s="33">
        <f t="shared" si="9"/>
        <v>128.4</v>
      </c>
      <c r="V20" s="33">
        <f t="shared" si="10"/>
        <v>109.74358974358975</v>
      </c>
      <c r="W20" s="33">
        <f>AA20+апр11!W20</f>
        <v>19</v>
      </c>
      <c r="X20" s="33">
        <f>AB20+апр11!X20</f>
        <v>22.400000000000002</v>
      </c>
      <c r="Y20" s="33">
        <f t="shared" si="11"/>
        <v>117.89473684210527</v>
      </c>
      <c r="Z20" s="33">
        <v>101.81818181818183</v>
      </c>
      <c r="AA20" s="34">
        <v>5</v>
      </c>
      <c r="AB20" s="34">
        <v>5.8</v>
      </c>
      <c r="AC20" s="33">
        <v>116</v>
      </c>
      <c r="AD20" s="33">
        <f>AH20+апр11!AD20</f>
        <v>32</v>
      </c>
      <c r="AE20" s="33">
        <f>AI20+апр11!AE20</f>
        <v>18.299999999999997</v>
      </c>
      <c r="AF20" s="33">
        <f t="shared" si="12"/>
        <v>57.18749999999999</v>
      </c>
      <c r="AG20" s="33">
        <v>51.98863636363635</v>
      </c>
      <c r="AH20" s="35">
        <v>9</v>
      </c>
      <c r="AI20" s="33">
        <v>0.9</v>
      </c>
      <c r="AJ20" s="33">
        <v>10</v>
      </c>
      <c r="AK20" s="42">
        <f>AO20+апр11!AK20</f>
        <v>51</v>
      </c>
      <c r="AL20" s="33">
        <f>AP20+апр11!AL20</f>
        <v>40.7</v>
      </c>
      <c r="AM20" s="33">
        <f t="shared" si="13"/>
        <v>79.80392156862746</v>
      </c>
      <c r="AN20" s="33">
        <v>71.15384615384616</v>
      </c>
      <c r="AO20" s="33">
        <f t="shared" si="14"/>
        <v>14</v>
      </c>
      <c r="AP20" s="33">
        <f t="shared" si="15"/>
        <v>6.7</v>
      </c>
      <c r="AQ20" s="33">
        <f t="shared" si="16"/>
        <v>47.85714285714286</v>
      </c>
      <c r="AR20" s="134">
        <f>AV20+апр11!AR20</f>
        <v>86387</v>
      </c>
      <c r="AS20" s="39">
        <f>AW20+апр11!AS20</f>
        <v>87534.6</v>
      </c>
      <c r="AT20" s="33">
        <f t="shared" si="17"/>
        <v>101.32844062185282</v>
      </c>
      <c r="AU20" s="33">
        <v>97.02299271862493</v>
      </c>
      <c r="AV20" s="33">
        <v>19148</v>
      </c>
      <c r="AW20" s="33">
        <v>19541.4</v>
      </c>
      <c r="AX20" s="33">
        <v>102.05452266555255</v>
      </c>
      <c r="AY20" s="201">
        <f>BC20+апр11!AY20</f>
        <v>561</v>
      </c>
      <c r="AZ20" s="202">
        <f>BD20+апр11!AZ20</f>
        <v>511.6</v>
      </c>
      <c r="BA20" s="202">
        <f t="shared" si="18"/>
        <v>91.19429590017826</v>
      </c>
      <c r="BB20" s="202">
        <v>79.42496079983854</v>
      </c>
      <c r="BC20" s="201">
        <v>133</v>
      </c>
      <c r="BD20" s="202">
        <v>128.6</v>
      </c>
      <c r="BE20" s="33">
        <f t="shared" si="19"/>
        <v>96.69172932330827</v>
      </c>
      <c r="BF20" s="37">
        <v>100.11611030478956</v>
      </c>
      <c r="BG20" s="38">
        <f>BK20+апр11!BG20</f>
        <v>1251.6</v>
      </c>
      <c r="BH20" s="38">
        <f>BL20+апр11!BH20</f>
        <v>1345.8</v>
      </c>
      <c r="BI20" s="39">
        <f t="shared" si="20"/>
        <v>107.52636625119847</v>
      </c>
      <c r="BJ20" s="44">
        <v>123.37733773377337</v>
      </c>
      <c r="BK20" s="34">
        <v>192.1</v>
      </c>
      <c r="BL20" s="34">
        <v>204.7</v>
      </c>
      <c r="BM20" s="39">
        <f t="shared" si="21"/>
        <v>106.55908381051535</v>
      </c>
      <c r="BN20" s="53">
        <v>873</v>
      </c>
      <c r="BO20" s="53">
        <v>291</v>
      </c>
      <c r="BP20" s="53">
        <v>320</v>
      </c>
      <c r="BQ20" s="53">
        <v>110</v>
      </c>
      <c r="BR20" s="68">
        <v>20</v>
      </c>
      <c r="BS20" s="69">
        <f t="shared" si="22"/>
        <v>21.505273250239693</v>
      </c>
      <c r="BT20" s="68">
        <v>8</v>
      </c>
      <c r="BU20" s="69">
        <f t="shared" si="0"/>
        <v>9.431578947368422</v>
      </c>
      <c r="BV20" s="65">
        <v>5</v>
      </c>
      <c r="BW20" s="69">
        <f t="shared" si="1"/>
        <v>5.519230769230769</v>
      </c>
      <c r="BX20" s="65">
        <v>10</v>
      </c>
      <c r="BY20" s="69">
        <f t="shared" si="2"/>
        <v>10.132844062185281</v>
      </c>
      <c r="BZ20" s="65">
        <v>10</v>
      </c>
      <c r="CA20" s="69">
        <f t="shared" si="3"/>
        <v>11</v>
      </c>
      <c r="CB20" s="65">
        <f t="shared" si="23"/>
        <v>53</v>
      </c>
      <c r="CC20" s="66">
        <f t="shared" si="24"/>
        <v>57.58892702902416</v>
      </c>
      <c r="CD20" s="66">
        <f t="shared" si="25"/>
        <v>108.65835288495124</v>
      </c>
      <c r="CE20" s="65">
        <v>5</v>
      </c>
      <c r="CF20" s="67">
        <v>15</v>
      </c>
      <c r="CG20" s="65">
        <v>5</v>
      </c>
      <c r="CH20" s="65">
        <v>10</v>
      </c>
      <c r="CI20" s="65">
        <v>1</v>
      </c>
      <c r="CJ20" s="65">
        <v>10</v>
      </c>
      <c r="CK20" s="65">
        <v>6</v>
      </c>
      <c r="CL20" s="65">
        <f t="shared" si="26"/>
        <v>88</v>
      </c>
      <c r="CM20" s="66">
        <f t="shared" si="26"/>
        <v>69.58892702902416</v>
      </c>
      <c r="CN20" s="69">
        <f t="shared" si="27"/>
        <v>79.07832616934563</v>
      </c>
      <c r="CO20" s="65">
        <v>13</v>
      </c>
      <c r="CP20" s="9"/>
      <c r="CQ20" s="9"/>
      <c r="CR20" s="9"/>
      <c r="CS20" s="9"/>
    </row>
    <row r="21" spans="1:97" ht="18.75">
      <c r="A21" s="189" t="s">
        <v>11</v>
      </c>
      <c r="B21" s="33">
        <f>F21+апр11!B21</f>
        <v>92</v>
      </c>
      <c r="C21" s="33">
        <f>G21+апр11!C21</f>
        <v>99.9</v>
      </c>
      <c r="D21" s="33">
        <f t="shared" si="4"/>
        <v>108.58695652173913</v>
      </c>
      <c r="E21" s="33">
        <v>96.89621726479147</v>
      </c>
      <c r="F21" s="42">
        <v>23</v>
      </c>
      <c r="G21" s="34">
        <v>26.9</v>
      </c>
      <c r="H21" s="34">
        <f t="shared" si="5"/>
        <v>116.95652173913042</v>
      </c>
      <c r="I21" s="34">
        <f>M21+апр11!I21</f>
        <v>0</v>
      </c>
      <c r="J21" s="34">
        <f>N21+апр11!J21</f>
        <v>0</v>
      </c>
      <c r="K21" s="33"/>
      <c r="L21" s="33"/>
      <c r="M21" s="34"/>
      <c r="N21" s="34"/>
      <c r="O21" s="33"/>
      <c r="P21" s="42">
        <f>T21+апр11!P21</f>
        <v>92</v>
      </c>
      <c r="Q21" s="33">
        <f>U21+апр11!Q21</f>
        <v>99.9</v>
      </c>
      <c r="R21" s="33">
        <f t="shared" si="7"/>
        <v>108.58695652173913</v>
      </c>
      <c r="S21" s="33">
        <v>96.89621726479147</v>
      </c>
      <c r="T21" s="33">
        <f t="shared" si="8"/>
        <v>23</v>
      </c>
      <c r="U21" s="33">
        <f t="shared" si="9"/>
        <v>26.9</v>
      </c>
      <c r="V21" s="33">
        <f t="shared" si="10"/>
        <v>116.95652173913042</v>
      </c>
      <c r="W21" s="33">
        <f>AA21+апр11!W21</f>
        <v>12</v>
      </c>
      <c r="X21" s="33">
        <f>AB21+апр11!X21</f>
        <v>14</v>
      </c>
      <c r="Y21" s="33">
        <f t="shared" si="11"/>
        <v>116.66666666666667</v>
      </c>
      <c r="Z21" s="33">
        <v>140</v>
      </c>
      <c r="AA21" s="34">
        <v>3</v>
      </c>
      <c r="AB21" s="34">
        <v>3.1</v>
      </c>
      <c r="AC21" s="33">
        <v>103.33333333333334</v>
      </c>
      <c r="AD21" s="33">
        <f>AH21+апр11!AD21</f>
        <v>0</v>
      </c>
      <c r="AE21" s="33"/>
      <c r="AF21" s="33"/>
      <c r="AG21" s="33"/>
      <c r="AH21" s="35"/>
      <c r="AI21" s="33"/>
      <c r="AJ21" s="33"/>
      <c r="AK21" s="42">
        <f>AO21+апр11!AK21</f>
        <v>12</v>
      </c>
      <c r="AL21" s="33">
        <f>AP21+апр11!AL21</f>
        <v>14</v>
      </c>
      <c r="AM21" s="33">
        <f t="shared" si="13"/>
        <v>116.66666666666667</v>
      </c>
      <c r="AN21" s="33">
        <v>140</v>
      </c>
      <c r="AO21" s="33">
        <f t="shared" si="14"/>
        <v>3</v>
      </c>
      <c r="AP21" s="33">
        <f t="shared" si="15"/>
        <v>3.1</v>
      </c>
      <c r="AQ21" s="33">
        <f t="shared" si="16"/>
        <v>103.33333333333334</v>
      </c>
      <c r="AR21" s="134">
        <f>AV21+апр11!AR21</f>
        <v>15767</v>
      </c>
      <c r="AS21" s="39">
        <f>AW21+апр11!AS21</f>
        <v>16034.2</v>
      </c>
      <c r="AT21" s="33">
        <f t="shared" si="17"/>
        <v>101.69467875943428</v>
      </c>
      <c r="AU21" s="33">
        <v>86.51893193107519</v>
      </c>
      <c r="AV21" s="33">
        <v>3634</v>
      </c>
      <c r="AW21" s="33">
        <v>3718.3</v>
      </c>
      <c r="AX21" s="33">
        <v>102.31975784259771</v>
      </c>
      <c r="AY21" s="201">
        <f>BC21+апр11!AY21</f>
        <v>328</v>
      </c>
      <c r="AZ21" s="202">
        <f>BD21+апр11!AZ21</f>
        <v>652.3000000000001</v>
      </c>
      <c r="BA21" s="202">
        <f t="shared" si="18"/>
        <v>198.87195121951223</v>
      </c>
      <c r="BB21" s="202">
        <v>107.5870031337622</v>
      </c>
      <c r="BC21" s="201">
        <v>81</v>
      </c>
      <c r="BD21" s="202">
        <v>119.6</v>
      </c>
      <c r="BE21" s="33">
        <f t="shared" si="19"/>
        <v>147.65432098765433</v>
      </c>
      <c r="BF21" s="37">
        <v>100.91743119266054</v>
      </c>
      <c r="BG21" s="38">
        <f>BK21+апр11!BG21</f>
        <v>533.8</v>
      </c>
      <c r="BH21" s="38">
        <f>BL21+апр11!BH21</f>
        <v>567.2</v>
      </c>
      <c r="BI21" s="39">
        <f t="shared" si="20"/>
        <v>106.25702510303485</v>
      </c>
      <c r="BJ21" s="44">
        <v>105.78142484147706</v>
      </c>
      <c r="BK21" s="34">
        <v>71.6</v>
      </c>
      <c r="BL21" s="34">
        <v>76</v>
      </c>
      <c r="BM21" s="39">
        <f t="shared" si="21"/>
        <v>106.14525139664805</v>
      </c>
      <c r="BN21" s="53">
        <v>318</v>
      </c>
      <c r="BO21" s="53">
        <v>0</v>
      </c>
      <c r="BP21" s="53">
        <v>0</v>
      </c>
      <c r="BQ21" s="53"/>
      <c r="BR21" s="68">
        <v>20</v>
      </c>
      <c r="BS21" s="69">
        <f t="shared" si="22"/>
        <v>21.25140502060697</v>
      </c>
      <c r="BT21" s="68">
        <v>8</v>
      </c>
      <c r="BU21" s="69">
        <f t="shared" si="0"/>
        <v>9.333333333333334</v>
      </c>
      <c r="BV21" s="65">
        <v>5</v>
      </c>
      <c r="BW21" s="69">
        <f t="shared" si="1"/>
        <v>5.429347826086956</v>
      </c>
      <c r="BX21" s="65">
        <v>10</v>
      </c>
      <c r="BY21" s="69">
        <f t="shared" si="2"/>
        <v>10.169467875943429</v>
      </c>
      <c r="BZ21" s="65">
        <v>10</v>
      </c>
      <c r="CA21" s="69">
        <f t="shared" si="3"/>
        <v>0</v>
      </c>
      <c r="CB21" s="65">
        <f t="shared" si="23"/>
        <v>53</v>
      </c>
      <c r="CC21" s="66">
        <f t="shared" si="24"/>
        <v>46.18355405597069</v>
      </c>
      <c r="CD21" s="66">
        <f t="shared" si="25"/>
        <v>87.13878123768055</v>
      </c>
      <c r="CE21" s="65">
        <v>18</v>
      </c>
      <c r="CF21" s="67">
        <v>15</v>
      </c>
      <c r="CG21" s="65">
        <v>10</v>
      </c>
      <c r="CH21" s="65">
        <v>10</v>
      </c>
      <c r="CI21" s="65">
        <v>2</v>
      </c>
      <c r="CJ21" s="65">
        <v>10</v>
      </c>
      <c r="CK21" s="65">
        <v>7</v>
      </c>
      <c r="CL21" s="65">
        <f t="shared" si="26"/>
        <v>88</v>
      </c>
      <c r="CM21" s="66">
        <f t="shared" si="26"/>
        <v>65.18355405597069</v>
      </c>
      <c r="CN21" s="66">
        <f t="shared" si="27"/>
        <v>74.07222051814851</v>
      </c>
      <c r="CO21" s="65">
        <v>18</v>
      </c>
      <c r="CP21" s="9"/>
      <c r="CQ21" s="9"/>
      <c r="CR21" s="9"/>
      <c r="CS21" s="9"/>
    </row>
    <row r="22" spans="1:97" ht="18.75">
      <c r="A22" s="189" t="s">
        <v>12</v>
      </c>
      <c r="B22" s="33">
        <f>F22+апр11!B22</f>
        <v>55</v>
      </c>
      <c r="C22" s="33">
        <f>G22+апр11!C22</f>
        <v>70.4</v>
      </c>
      <c r="D22" s="33">
        <f t="shared" si="4"/>
        <v>128</v>
      </c>
      <c r="E22" s="33">
        <v>104.91803278688528</v>
      </c>
      <c r="F22" s="33">
        <v>20</v>
      </c>
      <c r="G22" s="34">
        <v>18.9</v>
      </c>
      <c r="H22" s="34">
        <f t="shared" si="5"/>
        <v>94.5</v>
      </c>
      <c r="I22" s="34">
        <f>M22+апр11!I22</f>
        <v>37</v>
      </c>
      <c r="J22" s="34">
        <f>N22+апр11!J22</f>
        <v>25.5</v>
      </c>
      <c r="K22" s="33">
        <f t="shared" si="6"/>
        <v>68.91891891891892</v>
      </c>
      <c r="L22" s="33">
        <v>68.54838709677419</v>
      </c>
      <c r="M22" s="34">
        <v>19</v>
      </c>
      <c r="N22" s="33">
        <v>12.5</v>
      </c>
      <c r="O22" s="33">
        <v>65.78947368421053</v>
      </c>
      <c r="P22" s="42">
        <f>T22+апр11!P22</f>
        <v>92</v>
      </c>
      <c r="Q22" s="33">
        <f>U22+апр11!Q22</f>
        <v>95.9</v>
      </c>
      <c r="R22" s="33">
        <f t="shared" si="7"/>
        <v>104.23913043478261</v>
      </c>
      <c r="S22" s="33">
        <v>91.94630872483222</v>
      </c>
      <c r="T22" s="33">
        <f t="shared" si="8"/>
        <v>39</v>
      </c>
      <c r="U22" s="33">
        <f t="shared" si="9"/>
        <v>31.4</v>
      </c>
      <c r="V22" s="33">
        <f t="shared" si="10"/>
        <v>80.51282051282051</v>
      </c>
      <c r="W22" s="33">
        <f>AA22+апр11!W22</f>
        <v>11</v>
      </c>
      <c r="X22" s="33">
        <f>AB22+апр11!X22</f>
        <v>6.3</v>
      </c>
      <c r="Y22" s="33">
        <f t="shared" si="11"/>
        <v>57.27272727272727</v>
      </c>
      <c r="Z22" s="33">
        <v>36.206896551724135</v>
      </c>
      <c r="AA22" s="34">
        <v>3</v>
      </c>
      <c r="AB22" s="34">
        <v>1.3</v>
      </c>
      <c r="AC22" s="33">
        <v>43.333333333333336</v>
      </c>
      <c r="AD22" s="33">
        <f>AH22+апр11!AD22</f>
        <v>0</v>
      </c>
      <c r="AE22" s="33"/>
      <c r="AF22" s="33"/>
      <c r="AG22" s="33"/>
      <c r="AH22" s="35"/>
      <c r="AI22" s="33"/>
      <c r="AJ22" s="33"/>
      <c r="AK22" s="42">
        <f>AO22+апр11!AK22</f>
        <v>11</v>
      </c>
      <c r="AL22" s="33">
        <f>AP22+апр11!AL22</f>
        <v>6.3</v>
      </c>
      <c r="AM22" s="33">
        <f t="shared" si="13"/>
        <v>57.27272727272727</v>
      </c>
      <c r="AN22" s="33">
        <v>36.206896551724135</v>
      </c>
      <c r="AO22" s="33">
        <f t="shared" si="14"/>
        <v>3</v>
      </c>
      <c r="AP22" s="33">
        <f t="shared" si="15"/>
        <v>1.3</v>
      </c>
      <c r="AQ22" s="33">
        <f t="shared" si="16"/>
        <v>43.333333333333336</v>
      </c>
      <c r="AR22" s="134">
        <f>AV22+апр11!AR22</f>
        <v>5160</v>
      </c>
      <c r="AS22" s="39">
        <f>AW22+апр11!AS22</f>
        <v>5240</v>
      </c>
      <c r="AT22" s="33">
        <f t="shared" si="17"/>
        <v>101.55038759689923</v>
      </c>
      <c r="AU22" s="33">
        <v>109.4879709787005</v>
      </c>
      <c r="AV22" s="33">
        <v>1111</v>
      </c>
      <c r="AW22" s="33">
        <v>1137</v>
      </c>
      <c r="AX22" s="33">
        <v>102.34023402340233</v>
      </c>
      <c r="AY22" s="201">
        <f>BC22+апр11!AY22</f>
        <v>157</v>
      </c>
      <c r="AZ22" s="202">
        <f>BD22+апр11!AZ22</f>
        <v>215.5</v>
      </c>
      <c r="BA22" s="202">
        <f t="shared" si="18"/>
        <v>137.2611464968153</v>
      </c>
      <c r="BB22" s="202">
        <v>120.72829131652661</v>
      </c>
      <c r="BC22" s="201">
        <v>43</v>
      </c>
      <c r="BD22" s="202">
        <v>52</v>
      </c>
      <c r="BE22" s="33">
        <f t="shared" si="19"/>
        <v>120.93023255813952</v>
      </c>
      <c r="BF22" s="37">
        <v>100.393037619315</v>
      </c>
      <c r="BG22" s="38">
        <f>BK22+апр11!BG22</f>
        <v>114.1</v>
      </c>
      <c r="BH22" s="38">
        <f>BL22+апр11!BH22</f>
        <v>121.1</v>
      </c>
      <c r="BI22" s="39">
        <f t="shared" si="20"/>
        <v>106.13496932515338</v>
      </c>
      <c r="BJ22" s="44">
        <v>85.94748048261178</v>
      </c>
      <c r="BK22" s="34">
        <v>21.4</v>
      </c>
      <c r="BL22" s="34">
        <v>22.8</v>
      </c>
      <c r="BM22" s="39">
        <f t="shared" si="21"/>
        <v>106.54205607476636</v>
      </c>
      <c r="BN22" s="53">
        <v>7301</v>
      </c>
      <c r="BO22" s="53">
        <v>1150</v>
      </c>
      <c r="BP22" s="53">
        <v>1215</v>
      </c>
      <c r="BQ22" s="53">
        <v>105.7</v>
      </c>
      <c r="BR22" s="68">
        <v>20</v>
      </c>
      <c r="BS22" s="69">
        <f t="shared" si="22"/>
        <v>21.22699386503068</v>
      </c>
      <c r="BT22" s="68">
        <v>8</v>
      </c>
      <c r="BU22" s="69">
        <f t="shared" si="0"/>
        <v>4.581818181818182</v>
      </c>
      <c r="BV22" s="65">
        <v>5</v>
      </c>
      <c r="BW22" s="69">
        <f t="shared" si="1"/>
        <v>6.4</v>
      </c>
      <c r="BX22" s="65">
        <v>10</v>
      </c>
      <c r="BY22" s="69">
        <f t="shared" si="2"/>
        <v>10.155038759689923</v>
      </c>
      <c r="BZ22" s="65">
        <v>10</v>
      </c>
      <c r="CA22" s="69">
        <f t="shared" si="3"/>
        <v>10.57</v>
      </c>
      <c r="CB22" s="65">
        <f t="shared" si="23"/>
        <v>53</v>
      </c>
      <c r="CC22" s="66">
        <f t="shared" si="24"/>
        <v>52.933850806538786</v>
      </c>
      <c r="CD22" s="66">
        <f t="shared" si="25"/>
        <v>99.87519020101658</v>
      </c>
      <c r="CE22" s="65">
        <v>16</v>
      </c>
      <c r="CF22" s="67">
        <v>15</v>
      </c>
      <c r="CG22" s="65">
        <v>14</v>
      </c>
      <c r="CH22" s="65">
        <v>10</v>
      </c>
      <c r="CI22" s="65">
        <v>9</v>
      </c>
      <c r="CJ22" s="65">
        <v>10</v>
      </c>
      <c r="CK22" s="65">
        <v>8</v>
      </c>
      <c r="CL22" s="65">
        <f t="shared" si="26"/>
        <v>88</v>
      </c>
      <c r="CM22" s="66">
        <f t="shared" si="26"/>
        <v>83.93385080653879</v>
      </c>
      <c r="CN22" s="66">
        <f t="shared" si="27"/>
        <v>95.37937591652135</v>
      </c>
      <c r="CO22" s="65">
        <v>7</v>
      </c>
      <c r="CP22" s="9"/>
      <c r="CQ22" s="9"/>
      <c r="CR22" s="9"/>
      <c r="CS22" s="9"/>
    </row>
    <row r="23" spans="1:97" ht="18.75">
      <c r="A23" s="199" t="s">
        <v>13</v>
      </c>
      <c r="B23" s="86">
        <f>SUM(B9:B22)</f>
        <v>1094</v>
      </c>
      <c r="C23" s="86">
        <f>SUM(C9:C22)</f>
        <v>1362.3999999999999</v>
      </c>
      <c r="D23" s="86">
        <f t="shared" si="4"/>
        <v>124.53382084095064</v>
      </c>
      <c r="E23" s="86">
        <v>89.44327731092437</v>
      </c>
      <c r="F23" s="167">
        <v>288</v>
      </c>
      <c r="G23" s="167">
        <v>350.2</v>
      </c>
      <c r="H23" s="135">
        <f t="shared" si="5"/>
        <v>121.59722222222223</v>
      </c>
      <c r="I23" s="167">
        <f>SUM(I9:I22)</f>
        <v>6980</v>
      </c>
      <c r="J23" s="86">
        <f>SUM(J9:J22)</f>
        <v>7668.3</v>
      </c>
      <c r="K23" s="86">
        <f t="shared" si="6"/>
        <v>109.86103151862466</v>
      </c>
      <c r="L23" s="86">
        <v>121.3235703030865</v>
      </c>
      <c r="M23" s="167">
        <f>SUM(M9:M22)</f>
        <v>1619</v>
      </c>
      <c r="N23" s="86">
        <f>SUM(N9:N22)</f>
        <v>1682.8</v>
      </c>
      <c r="O23" s="86">
        <f>N23/M23*100</f>
        <v>103.940704138357</v>
      </c>
      <c r="P23" s="167">
        <f>T23+апр11!P23</f>
        <v>8074</v>
      </c>
      <c r="Q23" s="86">
        <f>U23+апр11!Q23</f>
        <v>9030.7</v>
      </c>
      <c r="R23" s="86">
        <f t="shared" si="7"/>
        <v>111.84914540500372</v>
      </c>
      <c r="S23" s="86">
        <v>111.93232523549827</v>
      </c>
      <c r="T23" s="86">
        <f>SUM(T9:T22)</f>
        <v>1907</v>
      </c>
      <c r="U23" s="86">
        <f>SUM(U9:U22)</f>
        <v>2033.0000000000002</v>
      </c>
      <c r="V23" s="86">
        <f t="shared" si="10"/>
        <v>106.60723649711589</v>
      </c>
      <c r="W23" s="86">
        <f>AA23+апр11!W23</f>
        <v>216</v>
      </c>
      <c r="X23" s="86">
        <f>AB23+апр11!X23</f>
        <v>241.9</v>
      </c>
      <c r="Y23" s="86">
        <f t="shared" si="11"/>
        <v>111.99074074074073</v>
      </c>
      <c r="Z23" s="86">
        <v>108.23266219239373</v>
      </c>
      <c r="AA23" s="86">
        <v>48</v>
      </c>
      <c r="AB23" s="86">
        <v>57</v>
      </c>
      <c r="AC23" s="86">
        <v>118.75</v>
      </c>
      <c r="AD23" s="86">
        <f>SUM(AD9:AD22)</f>
        <v>2269</v>
      </c>
      <c r="AE23" s="86">
        <f>SUM(AE9:AE22)</f>
        <v>2133.2000000000003</v>
      </c>
      <c r="AF23" s="86">
        <f t="shared" si="12"/>
        <v>94.01498457470252</v>
      </c>
      <c r="AG23" s="86">
        <v>110.22580478478787</v>
      </c>
      <c r="AH23" s="86">
        <v>560</v>
      </c>
      <c r="AI23" s="86">
        <v>468.1</v>
      </c>
      <c r="AJ23" s="86">
        <v>83.58928571428571</v>
      </c>
      <c r="AK23" s="167">
        <f>AO23+апр11!AK23</f>
        <v>2485</v>
      </c>
      <c r="AL23" s="86">
        <f>AP23+апр11!AL23</f>
        <v>2375.1</v>
      </c>
      <c r="AM23" s="86">
        <f t="shared" si="13"/>
        <v>95.57746478873239</v>
      </c>
      <c r="AN23" s="86">
        <v>110.01945525291829</v>
      </c>
      <c r="AO23" s="86">
        <f t="shared" si="14"/>
        <v>608</v>
      </c>
      <c r="AP23" s="86">
        <f t="shared" si="15"/>
        <v>525.1</v>
      </c>
      <c r="AQ23" s="86">
        <f t="shared" si="16"/>
        <v>86.36513157894737</v>
      </c>
      <c r="AR23" s="167">
        <f>SUM(AR9:AR22)</f>
        <v>291713</v>
      </c>
      <c r="AS23" s="86">
        <f>SUM(AS9:AS22)</f>
        <v>298444.60000000003</v>
      </c>
      <c r="AT23" s="86">
        <f t="shared" si="17"/>
        <v>102.30761056243638</v>
      </c>
      <c r="AU23" s="86">
        <v>104.46623597541013</v>
      </c>
      <c r="AV23" s="86">
        <f>SUM(AV9:AV22)</f>
        <v>64585</v>
      </c>
      <c r="AW23" s="86">
        <f>SUM(AW9:AW22)</f>
        <v>66190.8</v>
      </c>
      <c r="AX23" s="86">
        <f>AW23/AV23*100</f>
        <v>102.48633583649456</v>
      </c>
      <c r="AY23" s="203">
        <f>SUM(AY9:AY22)</f>
        <v>4745</v>
      </c>
      <c r="AZ23" s="204">
        <f>SUM(AZ9:AZ22)</f>
        <v>5898.05</v>
      </c>
      <c r="BA23" s="204">
        <f t="shared" si="18"/>
        <v>124.30031612223394</v>
      </c>
      <c r="BB23" s="204">
        <v>106.67115183937295</v>
      </c>
      <c r="BC23" s="203">
        <v>1120</v>
      </c>
      <c r="BD23" s="204">
        <v>1272</v>
      </c>
      <c r="BE23" s="86">
        <f t="shared" si="19"/>
        <v>113.57142857142857</v>
      </c>
      <c r="BF23" s="200">
        <v>101.08259991418733</v>
      </c>
      <c r="BG23" s="88">
        <f>BK23+апр11!BG23</f>
        <v>7367.5999999999985</v>
      </c>
      <c r="BH23" s="88">
        <f>BL23+апр11!BH23</f>
        <v>7760.200000000001</v>
      </c>
      <c r="BI23" s="136">
        <f t="shared" si="20"/>
        <v>105.32873663065317</v>
      </c>
      <c r="BJ23" s="214">
        <v>97.54877312952533</v>
      </c>
      <c r="BK23" s="86">
        <v>1137.6</v>
      </c>
      <c r="BL23" s="86">
        <v>1188</v>
      </c>
      <c r="BM23" s="136">
        <f t="shared" si="21"/>
        <v>104.43037974683544</v>
      </c>
      <c r="BN23" s="53">
        <v>95300</v>
      </c>
      <c r="BO23" s="53">
        <v>36000</v>
      </c>
      <c r="BP23" s="53">
        <v>39609</v>
      </c>
      <c r="BQ23" s="53">
        <v>110</v>
      </c>
      <c r="BR23" s="68">
        <v>20</v>
      </c>
      <c r="BS23" s="69">
        <f t="shared" si="22"/>
        <v>21.06574732613063</v>
      </c>
      <c r="BT23" s="68">
        <v>8</v>
      </c>
      <c r="BU23" s="69">
        <f t="shared" si="0"/>
        <v>8.959259259259259</v>
      </c>
      <c r="BV23" s="65">
        <v>5</v>
      </c>
      <c r="BW23" s="69">
        <f t="shared" si="1"/>
        <v>6.226691042047532</v>
      </c>
      <c r="BX23" s="65">
        <v>10</v>
      </c>
      <c r="BY23" s="69">
        <f t="shared" si="2"/>
        <v>10.230761056243638</v>
      </c>
      <c r="BZ23" s="65">
        <v>10</v>
      </c>
      <c r="CA23" s="69">
        <f t="shared" si="3"/>
        <v>11</v>
      </c>
      <c r="CB23" s="65">
        <f t="shared" si="23"/>
        <v>53</v>
      </c>
      <c r="CC23" s="66">
        <f t="shared" si="24"/>
        <v>57.48245868368106</v>
      </c>
      <c r="CD23" s="66">
        <f t="shared" si="25"/>
        <v>108.45746921449258</v>
      </c>
      <c r="CE23" s="9"/>
      <c r="CF23" s="9">
        <v>15</v>
      </c>
      <c r="CG23" s="9"/>
      <c r="CH23" s="9">
        <v>10</v>
      </c>
      <c r="CI23" s="9"/>
      <c r="CJ23" s="9">
        <v>10</v>
      </c>
      <c r="CK23" s="9"/>
      <c r="CL23" s="9"/>
      <c r="CM23" s="9"/>
      <c r="CN23" s="65"/>
      <c r="CO23" s="65"/>
      <c r="CP23" s="9"/>
      <c r="CQ23" s="9"/>
      <c r="CR23" s="9"/>
      <c r="CS23" s="9"/>
    </row>
    <row r="24" spans="24:82" ht="18.75">
      <c r="X24" t="s">
        <v>36</v>
      </c>
      <c r="AO24" s="145"/>
      <c r="AP24" s="145"/>
      <c r="AQ24" s="142"/>
      <c r="AR24" s="14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38">
        <f>BK24+апр11!BG24</f>
        <v>14450.3</v>
      </c>
      <c r="BH24" s="38">
        <f>BL24+апр11!BH24</f>
        <v>15174</v>
      </c>
      <c r="BI24" s="39">
        <f t="shared" si="20"/>
        <v>105.00820052178848</v>
      </c>
      <c r="BJ24" s="15">
        <v>110.05860508297552</v>
      </c>
      <c r="BK24" s="46">
        <v>2855</v>
      </c>
      <c r="BL24" s="46">
        <v>3078.7</v>
      </c>
      <c r="BM24" s="39">
        <f t="shared" si="21"/>
        <v>107.8353765323993</v>
      </c>
      <c r="CD24" s="62"/>
    </row>
    <row r="25" spans="43:65" ht="18.75"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38">
        <f>BK25+апр11!BG25</f>
        <v>21817.899999999998</v>
      </c>
      <c r="BH25" s="38">
        <f>BL25+апр11!BH25</f>
        <v>22934.2</v>
      </c>
      <c r="BI25" s="39">
        <f t="shared" si="20"/>
        <v>105.11644108736407</v>
      </c>
      <c r="BJ25" s="15">
        <v>105.4814555890794</v>
      </c>
      <c r="BK25" s="37">
        <v>3992.6</v>
      </c>
      <c r="BL25" s="37">
        <v>4266.7</v>
      </c>
      <c r="BM25" s="39">
        <f t="shared" si="21"/>
        <v>106.86520062114913</v>
      </c>
    </row>
    <row r="30" ht="12.75">
      <c r="BD30" t="s">
        <v>103</v>
      </c>
    </row>
  </sheetData>
  <mergeCells count="7">
    <mergeCell ref="CE7:CF7"/>
    <mergeCell ref="BV6:BW6"/>
    <mergeCell ref="BX6:BY6"/>
    <mergeCell ref="BR6:BS6"/>
    <mergeCell ref="BT6:BU6"/>
    <mergeCell ref="BZ6:CA6"/>
    <mergeCell ref="CB6:CD6"/>
  </mergeCells>
  <printOptions/>
  <pageMargins left="0.18" right="0.2" top="0.53" bottom="1" header="0.5" footer="0.5"/>
  <pageSetup fitToWidth="0" horizontalDpi="600" verticalDpi="600" orientation="landscape" paperSize="9" scale="60" r:id="rId1"/>
  <colBreaks count="3" manualBreakCount="3">
    <brk id="22" max="31" man="1"/>
    <brk id="43" max="31" man="1"/>
    <brk id="89" max="3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Z34"/>
  <sheetViews>
    <sheetView view="pageBreakPreview" zoomScale="65" zoomScaleNormal="50" zoomScaleSheetLayoutView="65" workbookViewId="0" topLeftCell="A1">
      <pane xSplit="1" ySplit="7" topLeftCell="AX8" activePane="bottomRight" state="frozen"/>
      <selection pane="topLeft" activeCell="P13" sqref="P13"/>
      <selection pane="topRight" activeCell="P13" sqref="P13"/>
      <selection pane="bottomLeft" activeCell="P13" sqref="P13"/>
      <selection pane="bottomRight" activeCell="BD25" sqref="BD25"/>
    </sheetView>
  </sheetViews>
  <sheetFormatPr defaultColWidth="9.00390625" defaultRowHeight="12.75"/>
  <cols>
    <col min="1" max="1" width="23.875" style="25" customWidth="1"/>
    <col min="2" max="2" width="10.00390625" style="0" customWidth="1"/>
    <col min="3" max="3" width="12.00390625" style="0" customWidth="1"/>
    <col min="4" max="5" width="8.375" style="0" customWidth="1"/>
    <col min="6" max="6" width="8.75390625" style="0" customWidth="1"/>
    <col min="7" max="7" width="9.625" style="0" customWidth="1"/>
    <col min="8" max="8" width="8.25390625" style="0" customWidth="1"/>
    <col min="9" max="9" width="8.875" style="0" customWidth="1"/>
    <col min="10" max="10" width="10.375" style="0" customWidth="1"/>
    <col min="11" max="11" width="8.00390625" style="0" customWidth="1"/>
    <col min="13" max="13" width="8.00390625" style="0" customWidth="1"/>
    <col min="14" max="14" width="10.375" style="0" customWidth="1"/>
    <col min="15" max="15" width="7.875" style="0" customWidth="1"/>
    <col min="16" max="16" width="10.125" style="0" customWidth="1"/>
    <col min="17" max="17" width="12.00390625" style="0" customWidth="1"/>
    <col min="18" max="18" width="8.75390625" style="0" customWidth="1"/>
    <col min="19" max="19" width="9.00390625" style="0" customWidth="1"/>
    <col min="20" max="20" width="11.00390625" style="0" customWidth="1"/>
    <col min="21" max="21" width="11.125" style="0" customWidth="1"/>
    <col min="22" max="22" width="7.875" style="0" customWidth="1"/>
    <col min="23" max="23" width="9.625" style="0" customWidth="1"/>
    <col min="24" max="24" width="9.75390625" style="0" customWidth="1"/>
    <col min="25" max="26" width="8.375" style="0" customWidth="1"/>
    <col min="27" max="27" width="6.875" style="0" customWidth="1"/>
    <col min="28" max="28" width="7.75390625" style="0" customWidth="1"/>
    <col min="29" max="29" width="8.125" style="0" customWidth="1"/>
    <col min="30" max="30" width="8.875" style="0" customWidth="1"/>
    <col min="31" max="31" width="9.625" style="0" customWidth="1"/>
    <col min="32" max="32" width="8.625" style="0" customWidth="1"/>
    <col min="33" max="33" width="7.875" style="0" customWidth="1"/>
    <col min="34" max="34" width="7.00390625" style="0" customWidth="1"/>
    <col min="36" max="36" width="8.125" style="0" customWidth="1"/>
    <col min="37" max="37" width="10.00390625" style="0" customWidth="1"/>
    <col min="38" max="38" width="10.625" style="0" customWidth="1"/>
    <col min="39" max="43" width="8.125" style="0" customWidth="1"/>
    <col min="44" max="44" width="12.00390625" style="0" customWidth="1"/>
    <col min="45" max="45" width="11.125" style="0" customWidth="1"/>
    <col min="46" max="47" width="8.375" style="0" customWidth="1"/>
    <col min="48" max="48" width="11.625" style="0" customWidth="1"/>
    <col min="49" max="49" width="11.25390625" style="0" customWidth="1"/>
    <col min="50" max="50" width="8.75390625" style="0" customWidth="1"/>
    <col min="51" max="51" width="8.25390625" style="0" customWidth="1"/>
    <col min="52" max="52" width="10.375" style="0" customWidth="1"/>
    <col min="53" max="53" width="8.25390625" style="0" customWidth="1"/>
    <col min="54" max="54" width="9.00390625" style="0" customWidth="1"/>
    <col min="55" max="55" width="7.625" style="0" customWidth="1"/>
    <col min="56" max="56" width="10.625" style="0" customWidth="1"/>
    <col min="57" max="57" width="8.125" style="0" customWidth="1"/>
    <col min="58" max="58" width="11.375" style="0" customWidth="1"/>
    <col min="59" max="59" width="12.125" style="0" customWidth="1"/>
    <col min="60" max="61" width="9.00390625" style="0" customWidth="1"/>
    <col min="62" max="62" width="9.625" style="0" customWidth="1"/>
    <col min="63" max="63" width="10.125" style="0" customWidth="1"/>
    <col min="64" max="64" width="7.875" style="0" customWidth="1"/>
    <col min="65" max="65" width="9.625" style="0" customWidth="1"/>
    <col min="66" max="66" width="10.25390625" style="0" customWidth="1"/>
    <col min="67" max="67" width="11.625" style="0" bestFit="1" customWidth="1"/>
    <col min="68" max="68" width="10.375" style="0" customWidth="1"/>
    <col min="69" max="69" width="12.125" style="0" customWidth="1"/>
    <col min="70" max="70" width="8.875" style="0" customWidth="1"/>
    <col min="71" max="71" width="7.375" style="0" customWidth="1"/>
    <col min="72" max="72" width="7.125" style="0" customWidth="1"/>
    <col min="73" max="73" width="8.375" style="0" customWidth="1"/>
    <col min="75" max="75" width="9.875" style="0" customWidth="1"/>
    <col min="76" max="76" width="10.375" style="0" customWidth="1"/>
  </cols>
  <sheetData>
    <row r="1" spans="9:57" ht="18">
      <c r="I1" s="19"/>
      <c r="J1" s="19"/>
      <c r="K1" s="19"/>
      <c r="L1" s="19"/>
      <c r="M1" s="19"/>
      <c r="N1" s="12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BE1" s="20"/>
    </row>
    <row r="2" spans="11:57" ht="18">
      <c r="K2" s="12" t="s">
        <v>28</v>
      </c>
      <c r="L2" s="19"/>
      <c r="M2" s="19"/>
      <c r="N2" s="12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F2" s="12" t="s">
        <v>28</v>
      </c>
      <c r="AG2" s="19"/>
      <c r="AH2" s="19"/>
      <c r="AI2" s="12"/>
      <c r="AJ2" s="19"/>
      <c r="AK2" s="19"/>
      <c r="AL2" s="19"/>
      <c r="AY2" s="12" t="s">
        <v>28</v>
      </c>
      <c r="AZ2" s="19"/>
      <c r="BA2" s="19"/>
      <c r="BB2" s="12"/>
      <c r="BC2" s="19"/>
      <c r="BD2" s="19"/>
      <c r="BE2" s="19"/>
    </row>
    <row r="3" spans="9:62" ht="18">
      <c r="I3" s="12" t="s">
        <v>29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D3" s="12" t="s">
        <v>29</v>
      </c>
      <c r="AE3" s="19"/>
      <c r="AF3" s="19"/>
      <c r="AG3" s="19"/>
      <c r="AH3" s="19"/>
      <c r="AI3" s="19"/>
      <c r="AJ3" s="19"/>
      <c r="AK3" s="19"/>
      <c r="AL3" s="19"/>
      <c r="AW3" s="12" t="s">
        <v>29</v>
      </c>
      <c r="AX3" s="19"/>
      <c r="AY3" s="19"/>
      <c r="AZ3" s="19"/>
      <c r="BA3" s="19"/>
      <c r="BB3" s="19"/>
      <c r="BC3" s="19"/>
      <c r="BD3" s="19"/>
      <c r="BE3" s="19"/>
      <c r="BG3" s="21"/>
      <c r="BH3" s="21"/>
      <c r="BI3" s="21"/>
      <c r="BJ3" s="21"/>
    </row>
    <row r="4" spans="9:62" ht="18">
      <c r="I4" s="12" t="s">
        <v>104</v>
      </c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D4" s="12" t="s">
        <v>105</v>
      </c>
      <c r="AE4" s="19"/>
      <c r="AF4" s="19"/>
      <c r="AG4" s="19"/>
      <c r="AH4" s="19"/>
      <c r="AI4" s="19"/>
      <c r="AJ4" s="19"/>
      <c r="AK4" s="19"/>
      <c r="AL4" s="19"/>
      <c r="AW4" s="12" t="s">
        <v>106</v>
      </c>
      <c r="AX4" s="19"/>
      <c r="AY4" s="19"/>
      <c r="AZ4" s="19"/>
      <c r="BA4" s="19"/>
      <c r="BB4" s="19"/>
      <c r="BC4" s="19"/>
      <c r="BD4" s="19"/>
      <c r="BE4" s="19"/>
      <c r="BG4" s="21"/>
      <c r="BH4" s="21"/>
      <c r="BI4" s="21"/>
      <c r="BJ4" s="21"/>
    </row>
    <row r="5" spans="9:52" ht="18">
      <c r="I5" s="12"/>
      <c r="AZ5" s="12"/>
    </row>
    <row r="6" spans="1:78" ht="15">
      <c r="A6" s="26" t="s">
        <v>0</v>
      </c>
      <c r="B6" s="1"/>
      <c r="C6" s="2" t="s">
        <v>18</v>
      </c>
      <c r="D6" s="2"/>
      <c r="E6" s="2"/>
      <c r="F6" s="2"/>
      <c r="G6" s="2"/>
      <c r="H6" s="3"/>
      <c r="I6" s="1"/>
      <c r="J6" s="2"/>
      <c r="K6" s="2" t="s">
        <v>19</v>
      </c>
      <c r="L6" s="2"/>
      <c r="M6" s="2"/>
      <c r="N6" s="2"/>
      <c r="O6" s="3"/>
      <c r="P6" s="111" t="s">
        <v>80</v>
      </c>
      <c r="Q6" s="111"/>
      <c r="R6" s="111"/>
      <c r="S6" s="111"/>
      <c r="T6" s="111"/>
      <c r="U6" s="111"/>
      <c r="V6" s="111"/>
      <c r="W6" s="111"/>
      <c r="X6" s="2"/>
      <c r="Y6" s="2" t="s">
        <v>20</v>
      </c>
      <c r="Z6" s="2"/>
      <c r="AA6" s="2"/>
      <c r="AB6" s="2"/>
      <c r="AC6" s="3"/>
      <c r="AD6" s="1"/>
      <c r="AE6" s="2"/>
      <c r="AF6" s="2" t="s">
        <v>21</v>
      </c>
      <c r="AG6" s="2"/>
      <c r="AH6" s="2"/>
      <c r="AI6" s="2"/>
      <c r="AJ6" s="3"/>
      <c r="AK6" s="2" t="s">
        <v>81</v>
      </c>
      <c r="AL6" s="2"/>
      <c r="AM6" s="2"/>
      <c r="AN6" s="2"/>
      <c r="AO6" s="2"/>
      <c r="AP6" s="2"/>
      <c r="AQ6" s="2"/>
      <c r="AR6" s="1"/>
      <c r="AS6" s="2"/>
      <c r="AT6" s="2" t="s">
        <v>22</v>
      </c>
      <c r="AU6" s="2"/>
      <c r="AV6" s="2"/>
      <c r="AW6" s="2"/>
      <c r="AX6" s="3"/>
      <c r="AY6" s="2"/>
      <c r="AZ6" s="2"/>
      <c r="BA6" s="2" t="s">
        <v>23</v>
      </c>
      <c r="BB6" s="2"/>
      <c r="BC6" s="2"/>
      <c r="BD6" s="2"/>
      <c r="BE6" s="3"/>
      <c r="BF6" s="1"/>
      <c r="BG6" s="2" t="s">
        <v>25</v>
      </c>
      <c r="BH6" s="2"/>
      <c r="BI6" s="2"/>
      <c r="BJ6" s="2"/>
      <c r="BK6" s="2"/>
      <c r="BL6" s="9"/>
      <c r="BM6" s="4" t="s">
        <v>30</v>
      </c>
      <c r="BN6" s="239" t="s">
        <v>66</v>
      </c>
      <c r="BO6" s="240"/>
      <c r="BP6" s="240"/>
      <c r="BQ6" s="241"/>
      <c r="BR6" s="239" t="s">
        <v>63</v>
      </c>
      <c r="BS6" s="240"/>
      <c r="BT6" s="240"/>
      <c r="BU6" s="240"/>
      <c r="BV6" s="241"/>
      <c r="BW6" s="2" t="s">
        <v>76</v>
      </c>
      <c r="BX6" s="2"/>
      <c r="BY6" s="3"/>
      <c r="BZ6" s="3"/>
    </row>
    <row r="7" spans="1:78" ht="12.75">
      <c r="A7" s="27" t="s">
        <v>1</v>
      </c>
      <c r="B7" s="4" t="s">
        <v>14</v>
      </c>
      <c r="C7" s="4" t="s">
        <v>16</v>
      </c>
      <c r="D7" s="4" t="s">
        <v>17</v>
      </c>
      <c r="E7" s="4" t="s">
        <v>77</v>
      </c>
      <c r="F7" s="4" t="s">
        <v>14</v>
      </c>
      <c r="G7" s="4" t="s">
        <v>16</v>
      </c>
      <c r="H7" s="4" t="s">
        <v>17</v>
      </c>
      <c r="I7" s="4" t="s">
        <v>14</v>
      </c>
      <c r="J7" s="4" t="s">
        <v>16</v>
      </c>
      <c r="K7" s="4" t="s">
        <v>17</v>
      </c>
      <c r="L7" s="4" t="s">
        <v>77</v>
      </c>
      <c r="M7" s="4" t="s">
        <v>14</v>
      </c>
      <c r="N7" s="4" t="s">
        <v>16</v>
      </c>
      <c r="O7" s="4" t="s">
        <v>17</v>
      </c>
      <c r="P7" s="4" t="s">
        <v>14</v>
      </c>
      <c r="Q7" s="4" t="s">
        <v>16</v>
      </c>
      <c r="R7" s="4" t="s">
        <v>17</v>
      </c>
      <c r="S7" s="4" t="s">
        <v>79</v>
      </c>
      <c r="T7" s="4" t="s">
        <v>14</v>
      </c>
      <c r="U7" s="4" t="s">
        <v>16</v>
      </c>
      <c r="V7" s="4" t="s">
        <v>17</v>
      </c>
      <c r="W7" s="4" t="s">
        <v>14</v>
      </c>
      <c r="X7" s="4" t="s">
        <v>16</v>
      </c>
      <c r="Y7" s="4" t="s">
        <v>17</v>
      </c>
      <c r="Z7" s="4" t="s">
        <v>77</v>
      </c>
      <c r="AA7" s="4" t="s">
        <v>14</v>
      </c>
      <c r="AB7" s="4" t="s">
        <v>16</v>
      </c>
      <c r="AC7" s="4" t="s">
        <v>17</v>
      </c>
      <c r="AD7" s="4" t="s">
        <v>14</v>
      </c>
      <c r="AE7" s="4" t="s">
        <v>16</v>
      </c>
      <c r="AF7" s="4" t="s">
        <v>17</v>
      </c>
      <c r="AG7" s="4" t="s">
        <v>77</v>
      </c>
      <c r="AH7" s="4" t="s">
        <v>14</v>
      </c>
      <c r="AI7" s="4" t="s">
        <v>16</v>
      </c>
      <c r="AJ7" s="4" t="s">
        <v>17</v>
      </c>
      <c r="AK7" s="4" t="s">
        <v>14</v>
      </c>
      <c r="AL7" s="4" t="s">
        <v>16</v>
      </c>
      <c r="AM7" s="4" t="s">
        <v>17</v>
      </c>
      <c r="AN7" s="4" t="s">
        <v>79</v>
      </c>
      <c r="AO7" s="4" t="s">
        <v>14</v>
      </c>
      <c r="AP7" s="4" t="s">
        <v>16</v>
      </c>
      <c r="AQ7" s="4" t="s">
        <v>17</v>
      </c>
      <c r="AR7" t="s">
        <v>14</v>
      </c>
      <c r="AS7" s="8" t="s">
        <v>16</v>
      </c>
      <c r="AT7" s="8" t="s">
        <v>17</v>
      </c>
      <c r="AU7" s="4" t="s">
        <v>77</v>
      </c>
      <c r="AV7" s="8" t="s">
        <v>14</v>
      </c>
      <c r="AW7" s="8" t="s">
        <v>16</v>
      </c>
      <c r="AX7" s="8" t="s">
        <v>17</v>
      </c>
      <c r="AY7" s="4" t="s">
        <v>14</v>
      </c>
      <c r="AZ7" s="4" t="s">
        <v>16</v>
      </c>
      <c r="BA7" s="4" t="s">
        <v>17</v>
      </c>
      <c r="BB7" s="4" t="s">
        <v>77</v>
      </c>
      <c r="BC7" s="4" t="s">
        <v>14</v>
      </c>
      <c r="BD7" s="4" t="s">
        <v>16</v>
      </c>
      <c r="BE7" s="4" t="s">
        <v>17</v>
      </c>
      <c r="BF7" s="4" t="s">
        <v>14</v>
      </c>
      <c r="BG7" s="4" t="s">
        <v>16</v>
      </c>
      <c r="BH7" s="4" t="s">
        <v>17</v>
      </c>
      <c r="BI7" s="4" t="s">
        <v>77</v>
      </c>
      <c r="BJ7" s="4" t="s">
        <v>14</v>
      </c>
      <c r="BK7" s="6" t="s">
        <v>16</v>
      </c>
      <c r="BL7" s="4" t="s">
        <v>17</v>
      </c>
      <c r="BM7" s="18" t="s">
        <v>31</v>
      </c>
      <c r="BN7" s="18" t="s">
        <v>14</v>
      </c>
      <c r="BO7" s="18" t="s">
        <v>16</v>
      </c>
      <c r="BP7" s="18" t="s">
        <v>42</v>
      </c>
      <c r="BQ7" s="4" t="s">
        <v>77</v>
      </c>
      <c r="BR7" s="18" t="s">
        <v>38</v>
      </c>
      <c r="BS7" s="18" t="s">
        <v>14</v>
      </c>
      <c r="BT7" s="80" t="s">
        <v>16</v>
      </c>
      <c r="BU7" s="80" t="s">
        <v>42</v>
      </c>
      <c r="BV7" s="4" t="s">
        <v>77</v>
      </c>
      <c r="BW7" s="18" t="s">
        <v>14</v>
      </c>
      <c r="BX7" s="18" t="s">
        <v>16</v>
      </c>
      <c r="BY7" s="18" t="s">
        <v>42</v>
      </c>
      <c r="BZ7" s="4" t="s">
        <v>77</v>
      </c>
    </row>
    <row r="8" spans="1:78" ht="12.75">
      <c r="A8" s="27"/>
      <c r="B8" s="5" t="s">
        <v>15</v>
      </c>
      <c r="C8" s="5" t="s">
        <v>15</v>
      </c>
      <c r="D8" s="5"/>
      <c r="E8" s="5" t="s">
        <v>78</v>
      </c>
      <c r="F8" s="5" t="s">
        <v>24</v>
      </c>
      <c r="G8" s="5" t="s">
        <v>24</v>
      </c>
      <c r="H8" s="5"/>
      <c r="I8" s="5" t="s">
        <v>15</v>
      </c>
      <c r="J8" s="5" t="s">
        <v>15</v>
      </c>
      <c r="K8" s="5"/>
      <c r="L8" s="5" t="s">
        <v>78</v>
      </c>
      <c r="M8" s="5" t="s">
        <v>24</v>
      </c>
      <c r="N8" s="5" t="s">
        <v>24</v>
      </c>
      <c r="O8" s="5"/>
      <c r="P8" s="5" t="s">
        <v>15</v>
      </c>
      <c r="Q8" s="5" t="s">
        <v>15</v>
      </c>
      <c r="R8" s="5"/>
      <c r="S8" s="5" t="s">
        <v>78</v>
      </c>
      <c r="T8" s="5" t="s">
        <v>24</v>
      </c>
      <c r="U8" s="5" t="s">
        <v>24</v>
      </c>
      <c r="V8" s="5"/>
      <c r="W8" s="5" t="s">
        <v>15</v>
      </c>
      <c r="X8" s="5" t="s">
        <v>15</v>
      </c>
      <c r="Y8" s="5"/>
      <c r="Z8" s="5" t="s">
        <v>78</v>
      </c>
      <c r="AA8" s="5" t="s">
        <v>24</v>
      </c>
      <c r="AB8" s="5" t="s">
        <v>24</v>
      </c>
      <c r="AC8" s="5"/>
      <c r="AD8" s="5" t="s">
        <v>15</v>
      </c>
      <c r="AE8" s="5" t="s">
        <v>15</v>
      </c>
      <c r="AF8" s="5"/>
      <c r="AG8" s="5" t="s">
        <v>78</v>
      </c>
      <c r="AH8" s="5" t="s">
        <v>24</v>
      </c>
      <c r="AI8" s="5" t="s">
        <v>24</v>
      </c>
      <c r="AJ8" s="5"/>
      <c r="AK8" s="5" t="s">
        <v>15</v>
      </c>
      <c r="AL8" s="5" t="s">
        <v>15</v>
      </c>
      <c r="AM8" s="5"/>
      <c r="AN8" s="5" t="s">
        <v>78</v>
      </c>
      <c r="AO8" s="5" t="s">
        <v>24</v>
      </c>
      <c r="AP8" s="5" t="s">
        <v>24</v>
      </c>
      <c r="AQ8" s="5"/>
      <c r="AR8" s="5" t="s">
        <v>15</v>
      </c>
      <c r="AS8" s="5" t="s">
        <v>15</v>
      </c>
      <c r="AT8" s="5"/>
      <c r="AU8" s="5" t="s">
        <v>78</v>
      </c>
      <c r="AV8" s="5" t="s">
        <v>24</v>
      </c>
      <c r="AW8" s="5" t="s">
        <v>24</v>
      </c>
      <c r="AX8" s="5"/>
      <c r="AY8" s="5" t="s">
        <v>15</v>
      </c>
      <c r="AZ8" s="5" t="s">
        <v>15</v>
      </c>
      <c r="BA8" s="5"/>
      <c r="BB8" s="5" t="s">
        <v>78</v>
      </c>
      <c r="BC8" s="5" t="s">
        <v>24</v>
      </c>
      <c r="BD8" s="5" t="s">
        <v>24</v>
      </c>
      <c r="BE8" s="5"/>
      <c r="BF8" s="5" t="s">
        <v>15</v>
      </c>
      <c r="BG8" s="5" t="s">
        <v>15</v>
      </c>
      <c r="BH8" s="5"/>
      <c r="BI8" s="5" t="s">
        <v>78</v>
      </c>
      <c r="BJ8" s="5" t="s">
        <v>24</v>
      </c>
      <c r="BK8" s="7" t="s">
        <v>24</v>
      </c>
      <c r="BL8" s="5"/>
      <c r="BM8" s="23" t="s">
        <v>37</v>
      </c>
      <c r="BN8" s="18" t="s">
        <v>65</v>
      </c>
      <c r="BO8" s="18" t="s">
        <v>64</v>
      </c>
      <c r="BQ8" s="8" t="s">
        <v>78</v>
      </c>
      <c r="BR8" s="18" t="s">
        <v>39</v>
      </c>
      <c r="BS8" s="18" t="s">
        <v>64</v>
      </c>
      <c r="BT8" s="18" t="s">
        <v>64</v>
      </c>
      <c r="BU8" s="8"/>
      <c r="BV8" s="5" t="s">
        <v>78</v>
      </c>
      <c r="BW8" s="18" t="s">
        <v>65</v>
      </c>
      <c r="BX8" s="18" t="s">
        <v>64</v>
      </c>
      <c r="BZ8" s="5" t="s">
        <v>78</v>
      </c>
    </row>
    <row r="9" spans="1:78" ht="18.75">
      <c r="A9" s="189" t="s">
        <v>89</v>
      </c>
      <c r="B9" s="33">
        <f>F9+май11!B9</f>
        <v>180</v>
      </c>
      <c r="C9" s="33">
        <f>G9+май11!C9</f>
        <v>236.1</v>
      </c>
      <c r="D9" s="33">
        <f>C9/B9*100</f>
        <v>131.16666666666666</v>
      </c>
      <c r="E9" s="33">
        <v>77.28314238952537</v>
      </c>
      <c r="F9" s="33">
        <v>35</v>
      </c>
      <c r="G9" s="34">
        <v>45.6</v>
      </c>
      <c r="H9" s="33">
        <f>G9/F9*100</f>
        <v>130.2857142857143</v>
      </c>
      <c r="I9" s="42">
        <f>M9+май11!I9</f>
        <v>296</v>
      </c>
      <c r="J9" s="42">
        <f>N9+май11!J9</f>
        <v>509.59999999999997</v>
      </c>
      <c r="K9" s="33">
        <f>J9/I9*100</f>
        <v>172.16216216216216</v>
      </c>
      <c r="L9" s="33">
        <v>194.95026778882936</v>
      </c>
      <c r="M9" s="42">
        <v>82</v>
      </c>
      <c r="N9" s="34">
        <v>112.8</v>
      </c>
      <c r="O9" s="33">
        <f>N9/M9*100</f>
        <v>137.5609756097561</v>
      </c>
      <c r="P9" s="42">
        <f>I9+B9</f>
        <v>476</v>
      </c>
      <c r="Q9" s="33">
        <f>J9+C9</f>
        <v>745.6999999999999</v>
      </c>
      <c r="R9" s="33">
        <f>Q9/P9*100</f>
        <v>156.6596638655462</v>
      </c>
      <c r="S9" s="33">
        <v>131.539954136532</v>
      </c>
      <c r="T9" s="33">
        <f>M9+F9</f>
        <v>117</v>
      </c>
      <c r="U9" s="33">
        <f>N9+G9</f>
        <v>158.4</v>
      </c>
      <c r="V9" s="33">
        <f>U9/T9*100</f>
        <v>135.3846153846154</v>
      </c>
      <c r="W9" s="42">
        <v>39</v>
      </c>
      <c r="X9" s="33">
        <v>67.96</v>
      </c>
      <c r="Y9" s="33">
        <f>X9/W9*100</f>
        <v>174.25641025641022</v>
      </c>
      <c r="Z9" s="33">
        <v>99.64809384164222</v>
      </c>
      <c r="AA9" s="34">
        <v>7</v>
      </c>
      <c r="AB9" s="34">
        <v>12.8</v>
      </c>
      <c r="AC9" s="33">
        <f>AB9/AA9*100</f>
        <v>182.85714285714286</v>
      </c>
      <c r="AD9" s="42">
        <f>AH9+май11!AD9</f>
        <v>20</v>
      </c>
      <c r="AE9" s="33">
        <f>AI9+май11!AE9</f>
        <v>21.5</v>
      </c>
      <c r="AF9" s="33">
        <f>AE9/AD9*100</f>
        <v>107.5</v>
      </c>
      <c r="AG9" s="33">
        <v>94.7136563876652</v>
      </c>
      <c r="AH9" s="178">
        <v>7</v>
      </c>
      <c r="AI9" s="175">
        <v>2.8</v>
      </c>
      <c r="AJ9" s="33">
        <f>AI9/AH9*100</f>
        <v>40</v>
      </c>
      <c r="AK9" s="42">
        <f>AD9+W9</f>
        <v>59</v>
      </c>
      <c r="AL9" s="33">
        <f>AE9+X9</f>
        <v>89.46</v>
      </c>
      <c r="AM9" s="33">
        <f>AL9/AK9*100</f>
        <v>151.6271186440678</v>
      </c>
      <c r="AN9" s="33">
        <v>98.4158415841584</v>
      </c>
      <c r="AO9" s="33">
        <f>AH9+AA9</f>
        <v>14</v>
      </c>
      <c r="AP9" s="33">
        <f>AI9+AB9</f>
        <v>15.600000000000001</v>
      </c>
      <c r="AQ9" s="33">
        <f>AP9/AO9*100</f>
        <v>111.42857142857143</v>
      </c>
      <c r="AR9" s="42">
        <f>AV9+май11!AR9</f>
        <v>100239</v>
      </c>
      <c r="AS9" s="42">
        <f>AW9+май11!AS9</f>
        <v>103949</v>
      </c>
      <c r="AT9" s="33">
        <f>AS9/AR9*100</f>
        <v>103.70115424136314</v>
      </c>
      <c r="AU9" s="33">
        <v>110.26540076525774</v>
      </c>
      <c r="AV9" s="33">
        <v>19211</v>
      </c>
      <c r="AW9" s="33">
        <v>19886.1</v>
      </c>
      <c r="AX9" s="33">
        <f>AW9/AV9*100</f>
        <v>103.51413252823902</v>
      </c>
      <c r="AY9" s="201">
        <f>BC9+май11!AY9</f>
        <v>2000</v>
      </c>
      <c r="AZ9" s="202">
        <f>BD9+май11!AZ9</f>
        <v>2092.1</v>
      </c>
      <c r="BA9" s="33">
        <f>AZ9/AY9*100</f>
        <v>104.60499999999999</v>
      </c>
      <c r="BB9" s="33">
        <v>100.62527054975709</v>
      </c>
      <c r="BC9" s="42">
        <v>359</v>
      </c>
      <c r="BD9" s="33">
        <v>359.5</v>
      </c>
      <c r="BE9" s="33">
        <f>BD9/BC9*100</f>
        <v>100.13927576601671</v>
      </c>
      <c r="BF9" s="38">
        <f>BJ9+май11!BG9</f>
        <v>2988.3999999999996</v>
      </c>
      <c r="BG9" s="38">
        <f>BK9+май11!BH9</f>
        <v>3047.3</v>
      </c>
      <c r="BH9" s="39">
        <f>BG9/BF9*100</f>
        <v>101.97095435684649</v>
      </c>
      <c r="BI9" s="44">
        <v>91.71155987600447</v>
      </c>
      <c r="BJ9" s="38">
        <v>682.3</v>
      </c>
      <c r="BK9" s="38">
        <v>695.9</v>
      </c>
      <c r="BL9" s="39">
        <f>BK9/BJ9*100</f>
        <v>101.99325809761102</v>
      </c>
      <c r="BM9" s="33">
        <v>100</v>
      </c>
      <c r="BN9" s="65">
        <v>22100</v>
      </c>
      <c r="BO9" s="65">
        <v>9947</v>
      </c>
      <c r="BP9" s="69">
        <f>BO9/BN9*100</f>
        <v>45.009049773755656</v>
      </c>
      <c r="BQ9" s="69">
        <v>286.24460431654677</v>
      </c>
      <c r="BR9" s="217">
        <v>20</v>
      </c>
      <c r="BS9" s="65"/>
      <c r="BT9" s="65">
        <v>10</v>
      </c>
      <c r="BU9" s="69"/>
      <c r="BV9" s="69">
        <v>142.85714285714286</v>
      </c>
      <c r="BW9" s="65">
        <v>1319</v>
      </c>
      <c r="BX9" s="69">
        <v>1564</v>
      </c>
      <c r="BY9" s="69">
        <f>BX9/BW9*100</f>
        <v>118.57467778620168</v>
      </c>
      <c r="BZ9" s="69">
        <v>648.9626556016598</v>
      </c>
    </row>
    <row r="10" spans="1:78" ht="18.75">
      <c r="A10" s="189" t="s">
        <v>92</v>
      </c>
      <c r="B10" s="33">
        <f>F10+май11!B10</f>
        <v>188</v>
      </c>
      <c r="C10" s="33">
        <f>G10+май11!C10</f>
        <v>334.9</v>
      </c>
      <c r="D10" s="33">
        <f aca="true" t="shared" si="0" ref="D10:D23">C10/B10*100</f>
        <v>178.13829787234042</v>
      </c>
      <c r="E10" s="33">
        <v>103.1413612565445</v>
      </c>
      <c r="F10" s="33">
        <v>38</v>
      </c>
      <c r="G10" s="34">
        <v>71.4</v>
      </c>
      <c r="H10" s="33">
        <f aca="true" t="shared" si="1" ref="H10:H23">G10/F10*100</f>
        <v>187.89473684210526</v>
      </c>
      <c r="I10" s="42">
        <f>M10+май11!I10</f>
        <v>502</v>
      </c>
      <c r="J10" s="42">
        <f>N10+май11!J10</f>
        <v>322.79999999999995</v>
      </c>
      <c r="K10" s="33">
        <f aca="true" t="shared" si="2" ref="K10:K23">J10/I10*100</f>
        <v>64.3027888446215</v>
      </c>
      <c r="L10" s="33">
        <v>64.21324845832504</v>
      </c>
      <c r="M10" s="42">
        <v>100</v>
      </c>
      <c r="N10" s="34">
        <v>88.1</v>
      </c>
      <c r="O10" s="33">
        <f aca="true" t="shared" si="3" ref="O10:O23">N10/M10*100</f>
        <v>88.1</v>
      </c>
      <c r="P10" s="42">
        <f aca="true" t="shared" si="4" ref="P10:P22">I10+B10</f>
        <v>690</v>
      </c>
      <c r="Q10" s="33">
        <f aca="true" t="shared" si="5" ref="Q10:Q22">J10+C10</f>
        <v>657.6999999999999</v>
      </c>
      <c r="R10" s="33">
        <f aca="true" t="shared" si="6" ref="R10:R23">Q10/P10*100</f>
        <v>95.31884057971014</v>
      </c>
      <c r="S10" s="33">
        <v>79.48996857626298</v>
      </c>
      <c r="T10" s="33">
        <f aca="true" t="shared" si="7" ref="T10:T22">M10+F10</f>
        <v>138</v>
      </c>
      <c r="U10" s="33">
        <f aca="true" t="shared" si="8" ref="U10:U22">N10+G10</f>
        <v>159.5</v>
      </c>
      <c r="V10" s="33">
        <f aca="true" t="shared" si="9" ref="V10:V23">U10/T10*100</f>
        <v>115.57971014492753</v>
      </c>
      <c r="W10" s="42">
        <v>36</v>
      </c>
      <c r="X10" s="33">
        <v>37.9</v>
      </c>
      <c r="Y10" s="33">
        <f aca="true" t="shared" si="10" ref="Y10:Y23">X10/W10*100</f>
        <v>105.27777777777779</v>
      </c>
      <c r="Z10" s="33">
        <v>121.86495176848872</v>
      </c>
      <c r="AA10" s="34">
        <v>6</v>
      </c>
      <c r="AB10" s="34">
        <v>13.5</v>
      </c>
      <c r="AC10" s="33">
        <f aca="true" t="shared" si="11" ref="AC10:AC23">AB10/AA10*100</f>
        <v>225</v>
      </c>
      <c r="AD10" s="42">
        <f>AH10+май11!AD10</f>
        <v>35</v>
      </c>
      <c r="AE10" s="33">
        <f>AI10+май11!AE10</f>
        <v>9</v>
      </c>
      <c r="AF10" s="33">
        <f aca="true" t="shared" si="12" ref="AF10:AF23">AE10/AD10*100</f>
        <v>25.71428571428571</v>
      </c>
      <c r="AG10" s="33">
        <v>18.907563025210084</v>
      </c>
      <c r="AH10" s="178">
        <v>11</v>
      </c>
      <c r="AI10" s="175">
        <v>0.4</v>
      </c>
      <c r="AJ10" s="33">
        <f aca="true" t="shared" si="13" ref="AJ10:AJ23">AI10/AH10*100</f>
        <v>3.6363636363636367</v>
      </c>
      <c r="AK10" s="42">
        <f aca="true" t="shared" si="14" ref="AK10:AK23">AD10+W10</f>
        <v>71</v>
      </c>
      <c r="AL10" s="33">
        <f aca="true" t="shared" si="15" ref="AL10:AL23">AE10+X10</f>
        <v>46.9</v>
      </c>
      <c r="AM10" s="33">
        <f aca="true" t="shared" si="16" ref="AM10:AM23">AL10/AK10*100</f>
        <v>66.05633802816901</v>
      </c>
      <c r="AN10" s="33">
        <v>59.59339263024142</v>
      </c>
      <c r="AO10" s="33">
        <f aca="true" t="shared" si="17" ref="AO10:AO22">AH10+AA10</f>
        <v>17</v>
      </c>
      <c r="AP10" s="33">
        <f aca="true" t="shared" si="18" ref="AP10:AP22">AI10+AB10</f>
        <v>13.9</v>
      </c>
      <c r="AQ10" s="33">
        <f aca="true" t="shared" si="19" ref="AQ10:AQ23">AP10/AO10*100</f>
        <v>81.76470588235294</v>
      </c>
      <c r="AR10" s="42">
        <f>AV10+май11!AR10</f>
        <v>11926</v>
      </c>
      <c r="AS10" s="42">
        <f>AW10+май11!AS10</f>
        <v>12073</v>
      </c>
      <c r="AT10" s="33">
        <f aca="true" t="shared" si="20" ref="AT10:AT23">AS10/AR10*100</f>
        <v>101.23260103974509</v>
      </c>
      <c r="AU10" s="33">
        <v>113.40867609719349</v>
      </c>
      <c r="AV10" s="33">
        <v>2328</v>
      </c>
      <c r="AW10" s="33">
        <v>2358.5</v>
      </c>
      <c r="AX10" s="33">
        <f aca="true" t="shared" si="21" ref="AX10:AX23">AW10/AV10*100</f>
        <v>101.31013745704468</v>
      </c>
      <c r="AY10" s="201">
        <f>BC10+май11!AY10</f>
        <v>294</v>
      </c>
      <c r="AZ10" s="202">
        <f>BD10+май11!AZ10</f>
        <v>427.2</v>
      </c>
      <c r="BA10" s="33">
        <f aca="true" t="shared" si="22" ref="BA10:BA23">AZ10/AY10*100</f>
        <v>145.30612244897958</v>
      </c>
      <c r="BB10" s="33">
        <v>144.86266531027468</v>
      </c>
      <c r="BC10" s="42">
        <v>50</v>
      </c>
      <c r="BD10" s="33">
        <v>81.5</v>
      </c>
      <c r="BE10" s="33">
        <f aca="true" t="shared" si="23" ref="BE10:BE23">BD10/BC10*100</f>
        <v>163</v>
      </c>
      <c r="BF10" s="38">
        <f>BJ10+май11!BG10</f>
        <v>246.6</v>
      </c>
      <c r="BG10" s="38">
        <f>BK10+май11!BH10</f>
        <v>264.7</v>
      </c>
      <c r="BH10" s="39">
        <f aca="true" t="shared" si="24" ref="BH10:BH25">BG10/BF10*100</f>
        <v>107.33982157339821</v>
      </c>
      <c r="BI10" s="44">
        <v>65.78031809145129</v>
      </c>
      <c r="BJ10" s="34">
        <v>40.9</v>
      </c>
      <c r="BK10" s="34">
        <v>44.4</v>
      </c>
      <c r="BL10" s="39">
        <f aca="true" t="shared" si="25" ref="BL10:BL25">BK10/BJ10*100</f>
        <v>108.55745721271393</v>
      </c>
      <c r="BM10" s="33">
        <v>100.25467974022666</v>
      </c>
      <c r="BN10" s="65">
        <v>3775</v>
      </c>
      <c r="BO10" s="65">
        <v>425</v>
      </c>
      <c r="BP10" s="69">
        <f aca="true" t="shared" si="26" ref="BP10:BP23">BO10/BN10*100</f>
        <v>11.258278145695364</v>
      </c>
      <c r="BQ10" s="69">
        <v>708.3333333333333</v>
      </c>
      <c r="BR10" s="82">
        <v>20</v>
      </c>
      <c r="BS10" s="65">
        <v>10</v>
      </c>
      <c r="BT10" s="65">
        <v>10</v>
      </c>
      <c r="BU10" s="69">
        <f>BT10/BS10*100</f>
        <v>100</v>
      </c>
      <c r="BV10" s="69"/>
      <c r="BW10" s="65"/>
      <c r="BX10" s="69"/>
      <c r="BY10" s="69"/>
      <c r="BZ10" s="69"/>
    </row>
    <row r="11" spans="1:78" ht="18.75">
      <c r="A11" s="189" t="s">
        <v>2</v>
      </c>
      <c r="B11" s="33">
        <f>F11+май11!B11</f>
        <v>29</v>
      </c>
      <c r="C11" s="33">
        <f>G11+май11!C11</f>
        <v>8.9</v>
      </c>
      <c r="D11" s="33">
        <f t="shared" si="0"/>
        <v>30.689655172413794</v>
      </c>
      <c r="E11" s="33">
        <v>23.35958005249344</v>
      </c>
      <c r="F11" s="33">
        <v>7</v>
      </c>
      <c r="G11" s="34">
        <v>2.6</v>
      </c>
      <c r="H11" s="33">
        <f t="shared" si="1"/>
        <v>37.142857142857146</v>
      </c>
      <c r="I11" s="42">
        <f>M11+май11!I11</f>
        <v>1507</v>
      </c>
      <c r="J11" s="42">
        <f>N11+май11!J11</f>
        <v>1601.8000000000002</v>
      </c>
      <c r="K11" s="33">
        <f t="shared" si="2"/>
        <v>106.29064366290646</v>
      </c>
      <c r="L11" s="33">
        <v>118.06589518685044</v>
      </c>
      <c r="M11" s="42">
        <v>278</v>
      </c>
      <c r="N11" s="34">
        <v>252.9</v>
      </c>
      <c r="O11" s="33">
        <f t="shared" si="3"/>
        <v>90.97122302158273</v>
      </c>
      <c r="P11" s="42">
        <f t="shared" si="4"/>
        <v>1536</v>
      </c>
      <c r="Q11" s="33">
        <f t="shared" si="5"/>
        <v>1610.7000000000003</v>
      </c>
      <c r="R11" s="33">
        <f t="shared" si="6"/>
        <v>104.86328125000001</v>
      </c>
      <c r="S11" s="33">
        <v>115.47892170920564</v>
      </c>
      <c r="T11" s="33">
        <f t="shared" si="7"/>
        <v>285</v>
      </c>
      <c r="U11" s="33">
        <f t="shared" si="8"/>
        <v>255.5</v>
      </c>
      <c r="V11" s="33">
        <f t="shared" si="9"/>
        <v>89.64912280701755</v>
      </c>
      <c r="W11" s="42">
        <v>11</v>
      </c>
      <c r="X11" s="33">
        <v>11</v>
      </c>
      <c r="Y11" s="33">
        <f t="shared" si="10"/>
        <v>100</v>
      </c>
      <c r="Z11" s="33">
        <v>88</v>
      </c>
      <c r="AA11" s="34">
        <v>2</v>
      </c>
      <c r="AB11" s="34">
        <v>2</v>
      </c>
      <c r="AC11" s="33">
        <f t="shared" si="11"/>
        <v>100</v>
      </c>
      <c r="AD11" s="42">
        <f>AH11+май11!AD11</f>
        <v>77</v>
      </c>
      <c r="AE11" s="33">
        <f>AI11+май11!AE11</f>
        <v>88.50000000000001</v>
      </c>
      <c r="AF11" s="33">
        <f t="shared" si="12"/>
        <v>114.93506493506496</v>
      </c>
      <c r="AG11" s="33">
        <v>124.64788732394368</v>
      </c>
      <c r="AH11" s="178">
        <v>10</v>
      </c>
      <c r="AI11" s="175"/>
      <c r="AJ11" s="33">
        <f t="shared" si="13"/>
        <v>0</v>
      </c>
      <c r="AK11" s="42">
        <f t="shared" si="14"/>
        <v>88</v>
      </c>
      <c r="AL11" s="33">
        <f t="shared" si="15"/>
        <v>99.50000000000001</v>
      </c>
      <c r="AM11" s="33">
        <f t="shared" si="16"/>
        <v>113.06818181818184</v>
      </c>
      <c r="AN11" s="33">
        <v>119.16167664670661</v>
      </c>
      <c r="AO11" s="33">
        <f t="shared" si="17"/>
        <v>12</v>
      </c>
      <c r="AP11" s="33">
        <f t="shared" si="18"/>
        <v>2</v>
      </c>
      <c r="AQ11" s="33">
        <f t="shared" si="19"/>
        <v>16.666666666666664</v>
      </c>
      <c r="AR11" s="42">
        <f>AV11+май11!AR11</f>
        <v>6866</v>
      </c>
      <c r="AS11" s="42">
        <f>AW11+май11!AS11</f>
        <v>6957.1</v>
      </c>
      <c r="AT11" s="33">
        <f t="shared" si="20"/>
        <v>101.32682784736382</v>
      </c>
      <c r="AU11" s="33">
        <v>121.64103053667017</v>
      </c>
      <c r="AV11" s="33">
        <v>1289</v>
      </c>
      <c r="AW11" s="33">
        <v>1309.5</v>
      </c>
      <c r="AX11" s="33">
        <f t="shared" si="21"/>
        <v>101.59038013964314</v>
      </c>
      <c r="AY11" s="201">
        <f>BC11+май11!AY11</f>
        <v>171</v>
      </c>
      <c r="AZ11" s="202">
        <f>BD11+май11!AZ11</f>
        <v>252.6</v>
      </c>
      <c r="BA11" s="33">
        <f t="shared" si="22"/>
        <v>147.71929824561403</v>
      </c>
      <c r="BB11" s="33">
        <v>165.85686145764936</v>
      </c>
      <c r="BC11" s="42">
        <v>26</v>
      </c>
      <c r="BD11" s="33">
        <v>57</v>
      </c>
      <c r="BE11" s="33">
        <f t="shared" si="23"/>
        <v>219.23076923076925</v>
      </c>
      <c r="BF11" s="38">
        <f>BJ11+май11!BG11</f>
        <v>290.70000000000005</v>
      </c>
      <c r="BG11" s="38">
        <f>BK11+май11!BH11</f>
        <v>309.5</v>
      </c>
      <c r="BH11" s="39">
        <f t="shared" si="24"/>
        <v>106.46714826281386</v>
      </c>
      <c r="BI11" s="44">
        <v>83.87533875338752</v>
      </c>
      <c r="BJ11" s="34">
        <v>55.1</v>
      </c>
      <c r="BK11" s="34">
        <v>59.7</v>
      </c>
      <c r="BL11" s="39">
        <f t="shared" si="25"/>
        <v>108.34845735027223</v>
      </c>
      <c r="BM11" s="33">
        <v>108.69414014953922</v>
      </c>
      <c r="BN11" s="65">
        <v>7850</v>
      </c>
      <c r="BO11" s="65">
        <v>120</v>
      </c>
      <c r="BP11" s="69">
        <f t="shared" si="26"/>
        <v>1.5286624203821657</v>
      </c>
      <c r="BQ11" s="69">
        <v>1.675977653631285</v>
      </c>
      <c r="BR11" s="82">
        <v>10</v>
      </c>
      <c r="BS11" s="65">
        <v>10</v>
      </c>
      <c r="BT11" s="65">
        <v>10</v>
      </c>
      <c r="BU11" s="69">
        <f>BT11/BS11*100</f>
        <v>100</v>
      </c>
      <c r="BV11" s="69">
        <v>500</v>
      </c>
      <c r="BW11" s="65"/>
      <c r="BX11" s="69"/>
      <c r="BY11" s="69"/>
      <c r="BZ11" s="69"/>
    </row>
    <row r="12" spans="1:78" ht="18.75">
      <c r="A12" s="189" t="s">
        <v>3</v>
      </c>
      <c r="B12" s="33">
        <f>F12+май11!B12</f>
        <v>118</v>
      </c>
      <c r="C12" s="33">
        <f>G12+май11!C12</f>
        <v>120.6</v>
      </c>
      <c r="D12" s="33">
        <f t="shared" si="0"/>
        <v>102.20338983050847</v>
      </c>
      <c r="E12" s="33">
        <v>97.17969379532634</v>
      </c>
      <c r="F12" s="33">
        <v>27</v>
      </c>
      <c r="G12" s="34">
        <v>27.6</v>
      </c>
      <c r="H12" s="33">
        <f t="shared" si="1"/>
        <v>102.22222222222224</v>
      </c>
      <c r="I12" s="42">
        <f>M12+май11!I12</f>
        <v>611</v>
      </c>
      <c r="J12" s="42">
        <f>N12+май11!J12</f>
        <v>741.4</v>
      </c>
      <c r="K12" s="33">
        <f t="shared" si="2"/>
        <v>121.34206219312603</v>
      </c>
      <c r="L12" s="33">
        <v>124.2084101189479</v>
      </c>
      <c r="M12" s="42">
        <v>105</v>
      </c>
      <c r="N12" s="34">
        <v>112.8</v>
      </c>
      <c r="O12" s="33">
        <f t="shared" si="3"/>
        <v>107.42857142857143</v>
      </c>
      <c r="P12" s="42">
        <f t="shared" si="4"/>
        <v>729</v>
      </c>
      <c r="Q12" s="33">
        <f t="shared" si="5"/>
        <v>862</v>
      </c>
      <c r="R12" s="33">
        <f t="shared" si="6"/>
        <v>118.24417009602195</v>
      </c>
      <c r="S12" s="33">
        <v>119.55617198335644</v>
      </c>
      <c r="T12" s="33">
        <f t="shared" si="7"/>
        <v>132</v>
      </c>
      <c r="U12" s="33">
        <f t="shared" si="8"/>
        <v>140.4</v>
      </c>
      <c r="V12" s="33">
        <f t="shared" si="9"/>
        <v>106.36363636363637</v>
      </c>
      <c r="W12" s="42">
        <v>26</v>
      </c>
      <c r="X12" s="33">
        <v>30.6</v>
      </c>
      <c r="Y12" s="33">
        <f t="shared" si="10"/>
        <v>117.6923076923077</v>
      </c>
      <c r="Z12" s="33">
        <v>102.68456375838926</v>
      </c>
      <c r="AA12" s="34">
        <v>6</v>
      </c>
      <c r="AB12" s="34">
        <v>6.3</v>
      </c>
      <c r="AC12" s="33">
        <f t="shared" si="11"/>
        <v>105</v>
      </c>
      <c r="AD12" s="42">
        <f>AH12+май11!AD12</f>
        <v>13</v>
      </c>
      <c r="AE12" s="33">
        <f>AI12+май11!AE12</f>
        <v>10</v>
      </c>
      <c r="AF12" s="33">
        <f t="shared" si="12"/>
        <v>76.92307692307693</v>
      </c>
      <c r="AG12" s="33">
        <v>44.05286343612335</v>
      </c>
      <c r="AH12" s="178">
        <v>3</v>
      </c>
      <c r="AI12" s="175">
        <v>2.1</v>
      </c>
      <c r="AJ12" s="33">
        <f t="shared" si="13"/>
        <v>70</v>
      </c>
      <c r="AK12" s="42">
        <f t="shared" si="14"/>
        <v>39</v>
      </c>
      <c r="AL12" s="33">
        <f t="shared" si="15"/>
        <v>40.6</v>
      </c>
      <c r="AM12" s="33">
        <f t="shared" si="16"/>
        <v>104.10256410256412</v>
      </c>
      <c r="AN12" s="33">
        <v>77.33333333333333</v>
      </c>
      <c r="AO12" s="33">
        <f t="shared" si="17"/>
        <v>9</v>
      </c>
      <c r="AP12" s="33">
        <f t="shared" si="18"/>
        <v>8.4</v>
      </c>
      <c r="AQ12" s="33">
        <f t="shared" si="19"/>
        <v>93.33333333333333</v>
      </c>
      <c r="AR12" s="42">
        <f>AV12+май11!AR12</f>
        <v>60206</v>
      </c>
      <c r="AS12" s="42">
        <f>AW12+май11!AS12</f>
        <v>61811.399999999994</v>
      </c>
      <c r="AT12" s="33">
        <f t="shared" si="20"/>
        <v>102.66651164335781</v>
      </c>
      <c r="AU12" s="33">
        <v>104.65760227515496</v>
      </c>
      <c r="AV12" s="33">
        <v>11555</v>
      </c>
      <c r="AW12" s="33">
        <v>11772</v>
      </c>
      <c r="AX12" s="33">
        <f t="shared" si="21"/>
        <v>101.87797490263955</v>
      </c>
      <c r="AY12" s="201">
        <f>BC12+май11!AY12</f>
        <v>815</v>
      </c>
      <c r="AZ12" s="202">
        <f>BD12+май11!AZ12</f>
        <v>1180.4</v>
      </c>
      <c r="BA12" s="33">
        <f t="shared" si="22"/>
        <v>144.83435582822085</v>
      </c>
      <c r="BB12" s="33">
        <v>147.90126550557574</v>
      </c>
      <c r="BC12" s="42">
        <v>130</v>
      </c>
      <c r="BD12" s="33">
        <v>169</v>
      </c>
      <c r="BE12" s="33">
        <f t="shared" si="23"/>
        <v>130</v>
      </c>
      <c r="BF12" s="38">
        <f>BJ12+май11!BG12</f>
        <v>1296.4</v>
      </c>
      <c r="BG12" s="38">
        <f>BK12+май11!BH12</f>
        <v>1398.6000000000001</v>
      </c>
      <c r="BH12" s="39">
        <f t="shared" si="24"/>
        <v>107.88336933045358</v>
      </c>
      <c r="BI12" s="44">
        <v>130.10232558139535</v>
      </c>
      <c r="BJ12" s="34">
        <v>305.4</v>
      </c>
      <c r="BK12" s="34">
        <v>335.2</v>
      </c>
      <c r="BL12" s="39">
        <f t="shared" si="25"/>
        <v>109.75769482645713</v>
      </c>
      <c r="BM12" s="33">
        <v>102.72149984880556</v>
      </c>
      <c r="BN12" s="65">
        <v>4340</v>
      </c>
      <c r="BO12" s="65">
        <v>2625</v>
      </c>
      <c r="BP12" s="69">
        <f t="shared" si="26"/>
        <v>60.483870967741936</v>
      </c>
      <c r="BQ12" s="69">
        <v>119.4267515923567</v>
      </c>
      <c r="BR12" s="82">
        <v>20</v>
      </c>
      <c r="BS12" s="65">
        <v>20</v>
      </c>
      <c r="BT12" s="65">
        <v>5</v>
      </c>
      <c r="BU12" s="69">
        <f>BT12/BS12*100</f>
        <v>25</v>
      </c>
      <c r="BV12" s="69">
        <v>23.809523809523807</v>
      </c>
      <c r="BW12" s="65">
        <v>100</v>
      </c>
      <c r="BX12" s="69">
        <v>190</v>
      </c>
      <c r="BY12" s="69">
        <f>BX12/BW12*100</f>
        <v>190</v>
      </c>
      <c r="BZ12" s="69">
        <v>162.11604095563138</v>
      </c>
    </row>
    <row r="13" spans="1:78" ht="18.75">
      <c r="A13" s="189" t="s">
        <v>4</v>
      </c>
      <c r="B13" s="33">
        <f>F13+май11!B13</f>
        <v>43</v>
      </c>
      <c r="C13" s="33">
        <f>G13+май11!C13</f>
        <v>9.7</v>
      </c>
      <c r="D13" s="33">
        <f t="shared" si="0"/>
        <v>22.55813953488372</v>
      </c>
      <c r="E13" s="33">
        <v>38.03921568627451</v>
      </c>
      <c r="F13" s="33">
        <v>12</v>
      </c>
      <c r="G13" s="34">
        <v>2.2</v>
      </c>
      <c r="H13" s="33">
        <f t="shared" si="1"/>
        <v>18.333333333333336</v>
      </c>
      <c r="I13" s="42">
        <f>M13+май11!I13</f>
        <v>2731</v>
      </c>
      <c r="J13" s="42">
        <f>N13+май11!J13</f>
        <v>2898.2000000000003</v>
      </c>
      <c r="K13" s="33">
        <f t="shared" si="2"/>
        <v>106.12229952398391</v>
      </c>
      <c r="L13" s="33">
        <v>120.22732929561106</v>
      </c>
      <c r="M13" s="42">
        <v>500</v>
      </c>
      <c r="N13" s="34">
        <v>486</v>
      </c>
      <c r="O13" s="33">
        <f t="shared" si="3"/>
        <v>97.2</v>
      </c>
      <c r="P13" s="42">
        <f t="shared" si="4"/>
        <v>2774</v>
      </c>
      <c r="Q13" s="33">
        <f t="shared" si="5"/>
        <v>2907.9</v>
      </c>
      <c r="R13" s="33">
        <f t="shared" si="6"/>
        <v>104.82696467195387</v>
      </c>
      <c r="S13" s="33">
        <v>119.36702105824885</v>
      </c>
      <c r="T13" s="33">
        <f t="shared" si="7"/>
        <v>512</v>
      </c>
      <c r="U13" s="33">
        <f t="shared" si="8"/>
        <v>488.2</v>
      </c>
      <c r="V13" s="33">
        <f t="shared" si="9"/>
        <v>95.3515625</v>
      </c>
      <c r="W13" s="42">
        <v>6</v>
      </c>
      <c r="X13" s="33">
        <v>6.4</v>
      </c>
      <c r="Y13" s="33">
        <f t="shared" si="10"/>
        <v>106.66666666666667</v>
      </c>
      <c r="Z13" s="33">
        <v>96.96969696969698</v>
      </c>
      <c r="AA13" s="34">
        <v>1</v>
      </c>
      <c r="AB13" s="34">
        <v>1.5</v>
      </c>
      <c r="AC13" s="33">
        <f t="shared" si="11"/>
        <v>150</v>
      </c>
      <c r="AD13" s="42">
        <f>AH13+май11!AD13</f>
        <v>120</v>
      </c>
      <c r="AE13" s="33">
        <f>AI13+май11!AE13</f>
        <v>113.5</v>
      </c>
      <c r="AF13" s="33">
        <f t="shared" si="12"/>
        <v>94.58333333333333</v>
      </c>
      <c r="AG13" s="33">
        <v>113.95582329317268</v>
      </c>
      <c r="AH13" s="178">
        <v>20</v>
      </c>
      <c r="AI13" s="175">
        <v>11.5</v>
      </c>
      <c r="AJ13" s="33">
        <f t="shared" si="13"/>
        <v>57.49999999999999</v>
      </c>
      <c r="AK13" s="42">
        <f t="shared" si="14"/>
        <v>126</v>
      </c>
      <c r="AL13" s="33">
        <f t="shared" si="15"/>
        <v>119.9</v>
      </c>
      <c r="AM13" s="33">
        <f t="shared" si="16"/>
        <v>95.15873015873017</v>
      </c>
      <c r="AN13" s="33">
        <v>112.90018832391715</v>
      </c>
      <c r="AO13" s="33">
        <f t="shared" si="17"/>
        <v>21</v>
      </c>
      <c r="AP13" s="33">
        <f t="shared" si="18"/>
        <v>13</v>
      </c>
      <c r="AQ13" s="33">
        <f t="shared" si="19"/>
        <v>61.904761904761905</v>
      </c>
      <c r="AR13" s="42">
        <f>AV13+май11!AR13</f>
        <v>4962</v>
      </c>
      <c r="AS13" s="42">
        <f>AW13+май11!AS13</f>
        <v>5229.2</v>
      </c>
      <c r="AT13" s="33">
        <f t="shared" si="20"/>
        <v>105.38492543329303</v>
      </c>
      <c r="AU13" s="33">
        <v>122.58594167204673</v>
      </c>
      <c r="AV13" s="33">
        <v>932</v>
      </c>
      <c r="AW13" s="33">
        <v>950.8</v>
      </c>
      <c r="AX13" s="33">
        <f t="shared" si="21"/>
        <v>102.01716738197423</v>
      </c>
      <c r="AY13" s="201">
        <f>BC13+май11!AY13</f>
        <v>99</v>
      </c>
      <c r="AZ13" s="202">
        <f>BD13+май11!AZ13</f>
        <v>230.3</v>
      </c>
      <c r="BA13" s="33">
        <f t="shared" si="22"/>
        <v>232.62626262626264</v>
      </c>
      <c r="BB13" s="33">
        <v>119.01808785529717</v>
      </c>
      <c r="BC13" s="42">
        <v>18</v>
      </c>
      <c r="BD13" s="33">
        <v>45.2</v>
      </c>
      <c r="BE13" s="33">
        <f t="shared" si="23"/>
        <v>251.11111111111111</v>
      </c>
      <c r="BF13" s="38">
        <f>BJ13+май11!BG13</f>
        <v>281.6</v>
      </c>
      <c r="BG13" s="38">
        <f>BK13+май11!BH13</f>
        <v>310.9</v>
      </c>
      <c r="BH13" s="39">
        <f t="shared" si="24"/>
        <v>110.40482954545452</v>
      </c>
      <c r="BI13" s="44">
        <v>141.89867640346873</v>
      </c>
      <c r="BJ13" s="34">
        <v>112</v>
      </c>
      <c r="BK13" s="34">
        <v>131.6</v>
      </c>
      <c r="BL13" s="39">
        <f t="shared" si="25"/>
        <v>117.5</v>
      </c>
      <c r="BM13" s="33">
        <v>92.55027634573406</v>
      </c>
      <c r="BN13" s="65">
        <v>750</v>
      </c>
      <c r="BO13" s="65">
        <v>664</v>
      </c>
      <c r="BP13" s="69"/>
      <c r="BQ13" s="69"/>
      <c r="BR13" s="82">
        <v>7</v>
      </c>
      <c r="BS13" s="65"/>
      <c r="BT13" s="65">
        <v>3</v>
      </c>
      <c r="BU13" s="69"/>
      <c r="BV13" s="69">
        <v>50</v>
      </c>
      <c r="BW13" s="65"/>
      <c r="BX13" s="69"/>
      <c r="BY13" s="69"/>
      <c r="BZ13" s="69"/>
    </row>
    <row r="14" spans="1:78" ht="18.75">
      <c r="A14" s="189" t="s">
        <v>5</v>
      </c>
      <c r="B14" s="33">
        <f>F14+май11!B14</f>
        <v>75</v>
      </c>
      <c r="C14" s="33">
        <f>G14+май11!C14</f>
        <v>80.1</v>
      </c>
      <c r="D14" s="33">
        <f t="shared" si="0"/>
        <v>106.79999999999998</v>
      </c>
      <c r="E14" s="33">
        <v>100.50188205771641</v>
      </c>
      <c r="F14" s="33">
        <v>19</v>
      </c>
      <c r="G14" s="34">
        <v>20.3</v>
      </c>
      <c r="H14" s="33">
        <f t="shared" si="1"/>
        <v>106.84210526315789</v>
      </c>
      <c r="I14" s="42">
        <f>M14+май11!I14</f>
        <v>210</v>
      </c>
      <c r="J14" s="42">
        <f>N14+май11!J14</f>
        <v>235.7</v>
      </c>
      <c r="K14" s="33">
        <f t="shared" si="2"/>
        <v>112.23809523809523</v>
      </c>
      <c r="L14" s="33">
        <v>88.07922272047831</v>
      </c>
      <c r="M14" s="42">
        <v>44</v>
      </c>
      <c r="N14" s="34">
        <v>70.8</v>
      </c>
      <c r="O14" s="33">
        <f t="shared" si="3"/>
        <v>160.9090909090909</v>
      </c>
      <c r="P14" s="42">
        <f t="shared" si="4"/>
        <v>285</v>
      </c>
      <c r="Q14" s="33">
        <f t="shared" si="5"/>
        <v>315.79999999999995</v>
      </c>
      <c r="R14" s="33">
        <f t="shared" si="6"/>
        <v>110.80701754385964</v>
      </c>
      <c r="S14" s="33">
        <v>90.93003167290526</v>
      </c>
      <c r="T14" s="33">
        <f t="shared" si="7"/>
        <v>63</v>
      </c>
      <c r="U14" s="33">
        <f t="shared" si="8"/>
        <v>91.1</v>
      </c>
      <c r="V14" s="33">
        <f t="shared" si="9"/>
        <v>144.6031746031746</v>
      </c>
      <c r="W14" s="42">
        <v>15</v>
      </c>
      <c r="X14" s="33">
        <v>16</v>
      </c>
      <c r="Y14" s="33">
        <f t="shared" si="10"/>
        <v>106.66666666666667</v>
      </c>
      <c r="Z14" s="33">
        <v>96.96969696969697</v>
      </c>
      <c r="AA14" s="34">
        <v>3</v>
      </c>
      <c r="AB14" s="34">
        <v>3</v>
      </c>
      <c r="AC14" s="33">
        <f t="shared" si="11"/>
        <v>100</v>
      </c>
      <c r="AD14" s="42">
        <f>AH14+май11!AD14</f>
        <v>2283</v>
      </c>
      <c r="AE14" s="33">
        <f>AI14+май11!AE14</f>
        <v>2130.1</v>
      </c>
      <c r="AF14" s="33">
        <f t="shared" si="12"/>
        <v>93.30267192290846</v>
      </c>
      <c r="AG14" s="33">
        <v>108.3910034602076</v>
      </c>
      <c r="AH14" s="178">
        <v>342</v>
      </c>
      <c r="AI14" s="175">
        <v>345.3</v>
      </c>
      <c r="AJ14" s="33">
        <f t="shared" si="13"/>
        <v>100.96491228070177</v>
      </c>
      <c r="AK14" s="42">
        <f t="shared" si="14"/>
        <v>2298</v>
      </c>
      <c r="AL14" s="33">
        <f t="shared" si="15"/>
        <v>2146.1</v>
      </c>
      <c r="AM14" s="33">
        <f t="shared" si="16"/>
        <v>93.3899042645779</v>
      </c>
      <c r="AN14" s="33">
        <v>108.29590755412019</v>
      </c>
      <c r="AO14" s="33">
        <f t="shared" si="17"/>
        <v>345</v>
      </c>
      <c r="AP14" s="33">
        <f t="shared" si="18"/>
        <v>348.3</v>
      </c>
      <c r="AQ14" s="33">
        <f t="shared" si="19"/>
        <v>100.95652173913044</v>
      </c>
      <c r="AR14" s="42">
        <f>AV14+май11!AR14</f>
        <v>9252</v>
      </c>
      <c r="AS14" s="42">
        <f>AW14+май11!AS14</f>
        <v>9342.199999999999</v>
      </c>
      <c r="AT14" s="33">
        <f t="shared" si="20"/>
        <v>100.97492434068309</v>
      </c>
      <c r="AU14" s="33">
        <v>111.58819557855274</v>
      </c>
      <c r="AV14" s="33">
        <v>1776</v>
      </c>
      <c r="AW14" s="33">
        <v>1800.6</v>
      </c>
      <c r="AX14" s="33">
        <f t="shared" si="21"/>
        <v>101.38513513513514</v>
      </c>
      <c r="AY14" s="201">
        <f>BC14+май11!AY14</f>
        <v>258</v>
      </c>
      <c r="AZ14" s="201">
        <v>254</v>
      </c>
      <c r="BA14" s="33">
        <f t="shared" si="22"/>
        <v>98.44961240310077</v>
      </c>
      <c r="BB14" s="33">
        <v>122.5277375783888</v>
      </c>
      <c r="BC14" s="42">
        <v>40</v>
      </c>
      <c r="BD14" s="33">
        <v>55</v>
      </c>
      <c r="BE14" s="33">
        <f t="shared" si="23"/>
        <v>137.5</v>
      </c>
      <c r="BF14" s="38">
        <v>463.7</v>
      </c>
      <c r="BG14" s="38">
        <f>BK14+май11!BH14</f>
        <v>464.50000000000006</v>
      </c>
      <c r="BH14" s="39">
        <f t="shared" si="24"/>
        <v>100.17252533965927</v>
      </c>
      <c r="BI14" s="44">
        <v>69.15289563793361</v>
      </c>
      <c r="BJ14" s="34">
        <v>77.9</v>
      </c>
      <c r="BK14" s="34">
        <v>78.2</v>
      </c>
      <c r="BL14" s="39">
        <f t="shared" si="25"/>
        <v>100.38510911424903</v>
      </c>
      <c r="BM14" s="33">
        <v>79.35161105478909</v>
      </c>
      <c r="BN14" s="65">
        <v>1500</v>
      </c>
      <c r="BO14" s="65"/>
      <c r="BP14" s="69"/>
      <c r="BQ14" s="69"/>
      <c r="BR14" s="82">
        <v>10</v>
      </c>
      <c r="BS14" s="65"/>
      <c r="BT14" s="65">
        <v>1</v>
      </c>
      <c r="BU14" s="69"/>
      <c r="BV14" s="69">
        <v>100</v>
      </c>
      <c r="BW14" s="65"/>
      <c r="BX14" s="69"/>
      <c r="BY14" s="69"/>
      <c r="BZ14" s="69"/>
    </row>
    <row r="15" spans="1:78" ht="18.75">
      <c r="A15" s="189" t="s">
        <v>6</v>
      </c>
      <c r="B15" s="33">
        <f>F15+май11!B15</f>
        <v>76</v>
      </c>
      <c r="C15" s="33">
        <f>G15+май11!C15</f>
        <v>81.6</v>
      </c>
      <c r="D15" s="33">
        <f t="shared" si="0"/>
        <v>107.36842105263158</v>
      </c>
      <c r="E15" s="33">
        <v>90.2654867256637</v>
      </c>
      <c r="F15" s="33">
        <v>21</v>
      </c>
      <c r="G15" s="34">
        <v>22.2</v>
      </c>
      <c r="H15" s="33">
        <f t="shared" si="1"/>
        <v>105.71428571428572</v>
      </c>
      <c r="I15" s="42"/>
      <c r="J15" s="42"/>
      <c r="K15" s="33"/>
      <c r="L15" s="33"/>
      <c r="M15" s="42"/>
      <c r="N15" s="34"/>
      <c r="O15" s="33"/>
      <c r="P15" s="42">
        <f t="shared" si="4"/>
        <v>76</v>
      </c>
      <c r="Q15" s="33">
        <f t="shared" si="5"/>
        <v>81.6</v>
      </c>
      <c r="R15" s="33">
        <f t="shared" si="6"/>
        <v>107.36842105263158</v>
      </c>
      <c r="S15" s="33">
        <v>90.2654867256637</v>
      </c>
      <c r="T15" s="33">
        <f t="shared" si="7"/>
        <v>21</v>
      </c>
      <c r="U15" s="33">
        <f t="shared" si="8"/>
        <v>22.2</v>
      </c>
      <c r="V15" s="33">
        <f t="shared" si="9"/>
        <v>105.71428571428572</v>
      </c>
      <c r="W15" s="42">
        <v>14</v>
      </c>
      <c r="X15" s="33">
        <v>14.8</v>
      </c>
      <c r="Y15" s="33">
        <f t="shared" si="10"/>
        <v>105.71428571428572</v>
      </c>
      <c r="Z15" s="33">
        <v>95.48387096774194</v>
      </c>
      <c r="AA15" s="34">
        <v>3</v>
      </c>
      <c r="AB15" s="34">
        <v>3.1</v>
      </c>
      <c r="AC15" s="33">
        <f t="shared" si="11"/>
        <v>103.33333333333334</v>
      </c>
      <c r="AD15" s="42"/>
      <c r="AE15" s="33"/>
      <c r="AF15" s="33"/>
      <c r="AG15" s="33"/>
      <c r="AH15" s="178"/>
      <c r="AI15" s="175"/>
      <c r="AJ15" s="33"/>
      <c r="AK15" s="42">
        <f t="shared" si="14"/>
        <v>14</v>
      </c>
      <c r="AL15" s="33">
        <f t="shared" si="15"/>
        <v>14.8</v>
      </c>
      <c r="AM15" s="33">
        <f t="shared" si="16"/>
        <v>105.71428571428572</v>
      </c>
      <c r="AN15" s="33">
        <v>95.48387096774194</v>
      </c>
      <c r="AO15" s="33">
        <f t="shared" si="17"/>
        <v>3</v>
      </c>
      <c r="AP15" s="33">
        <f t="shared" si="18"/>
        <v>3.1</v>
      </c>
      <c r="AQ15" s="33">
        <f t="shared" si="19"/>
        <v>103.33333333333334</v>
      </c>
      <c r="AR15" s="42">
        <f>AV15+май11!AR15</f>
        <v>4140</v>
      </c>
      <c r="AS15" s="42">
        <f>AW15+май11!AS15</f>
        <v>4185.5</v>
      </c>
      <c r="AT15" s="33">
        <f t="shared" si="20"/>
        <v>101.0990338164251</v>
      </c>
      <c r="AU15" s="33">
        <v>112.15749157378491</v>
      </c>
      <c r="AV15" s="33">
        <v>777</v>
      </c>
      <c r="AW15" s="33">
        <v>790.6</v>
      </c>
      <c r="AX15" s="33">
        <f t="shared" si="21"/>
        <v>101.75032175032175</v>
      </c>
      <c r="AY15" s="201">
        <f>BC15+май11!AY15</f>
        <v>85</v>
      </c>
      <c r="AZ15" s="202">
        <f>BD15+май11!AZ15</f>
        <v>79.1</v>
      </c>
      <c r="BA15" s="33">
        <f t="shared" si="22"/>
        <v>93.05882352941175</v>
      </c>
      <c r="BB15" s="33">
        <v>204.92227979274608</v>
      </c>
      <c r="BC15" s="42">
        <v>15</v>
      </c>
      <c r="BD15" s="33">
        <v>21</v>
      </c>
      <c r="BE15" s="33">
        <f t="shared" si="23"/>
        <v>140</v>
      </c>
      <c r="BF15" s="38">
        <f>BJ15+май11!BG15</f>
        <v>155.10000000000002</v>
      </c>
      <c r="BG15" s="38">
        <f>BK15+май11!BH15</f>
        <v>162.89999999999998</v>
      </c>
      <c r="BH15" s="39">
        <f t="shared" si="24"/>
        <v>105.02901353965181</v>
      </c>
      <c r="BI15" s="44">
        <v>69.4077545803153</v>
      </c>
      <c r="BJ15" s="34">
        <v>32.3</v>
      </c>
      <c r="BK15" s="34">
        <v>34.8</v>
      </c>
      <c r="BL15" s="39">
        <f t="shared" si="25"/>
        <v>107.73993808049536</v>
      </c>
      <c r="BM15" s="33">
        <v>100</v>
      </c>
      <c r="BN15" s="65">
        <v>1450</v>
      </c>
      <c r="BO15" s="65"/>
      <c r="BP15" s="69"/>
      <c r="BQ15" s="69"/>
      <c r="BR15" s="82">
        <v>10</v>
      </c>
      <c r="BS15" s="65"/>
      <c r="BT15" s="65"/>
      <c r="BU15" s="69"/>
      <c r="BV15" s="69"/>
      <c r="BW15" s="65">
        <v>150</v>
      </c>
      <c r="BX15" s="69">
        <v>188</v>
      </c>
      <c r="BY15" s="69">
        <f>BX15/BW15*100</f>
        <v>125.33333333333334</v>
      </c>
      <c r="BZ15" s="69">
        <v>57.47477835524304</v>
      </c>
    </row>
    <row r="16" spans="1:78" ht="18.75">
      <c r="A16" s="189" t="s">
        <v>7</v>
      </c>
      <c r="B16" s="33">
        <f>F16+май11!B16</f>
        <v>156</v>
      </c>
      <c r="C16" s="33">
        <f>G16+май11!C16</f>
        <v>131.1</v>
      </c>
      <c r="D16" s="33">
        <f t="shared" si="0"/>
        <v>84.03846153846153</v>
      </c>
      <c r="E16" s="33">
        <v>76.3986013986014</v>
      </c>
      <c r="F16" s="33">
        <v>35</v>
      </c>
      <c r="G16" s="34">
        <v>21.8</v>
      </c>
      <c r="H16" s="33">
        <f t="shared" si="1"/>
        <v>62.28571428571429</v>
      </c>
      <c r="I16" s="42">
        <f>M16+май11!I16</f>
        <v>1606</v>
      </c>
      <c r="J16" s="42">
        <f>N16+май11!J16</f>
        <v>1930.8</v>
      </c>
      <c r="K16" s="33">
        <f t="shared" si="2"/>
        <v>120.22415940224158</v>
      </c>
      <c r="L16" s="33">
        <v>122.49714503235629</v>
      </c>
      <c r="M16" s="42">
        <v>317</v>
      </c>
      <c r="N16" s="34">
        <v>361.8</v>
      </c>
      <c r="O16" s="33">
        <f t="shared" si="3"/>
        <v>114.13249211356467</v>
      </c>
      <c r="P16" s="42">
        <f t="shared" si="4"/>
        <v>1762</v>
      </c>
      <c r="Q16" s="33">
        <f t="shared" si="5"/>
        <v>2061.9</v>
      </c>
      <c r="R16" s="33">
        <f t="shared" si="6"/>
        <v>117.02043132803632</v>
      </c>
      <c r="S16" s="33">
        <v>117.97116374871268</v>
      </c>
      <c r="T16" s="33">
        <f t="shared" si="7"/>
        <v>352</v>
      </c>
      <c r="U16" s="33">
        <f t="shared" si="8"/>
        <v>383.6</v>
      </c>
      <c r="V16" s="33">
        <f t="shared" si="9"/>
        <v>108.97727272727273</v>
      </c>
      <c r="W16" s="42">
        <v>34</v>
      </c>
      <c r="X16" s="33">
        <v>37.5</v>
      </c>
      <c r="Y16" s="33">
        <f t="shared" si="10"/>
        <v>110.29411764705883</v>
      </c>
      <c r="Z16" s="33">
        <v>105.93220338983052</v>
      </c>
      <c r="AA16" s="34">
        <v>8</v>
      </c>
      <c r="AB16" s="34">
        <v>10.4</v>
      </c>
      <c r="AC16" s="33">
        <f t="shared" si="11"/>
        <v>130</v>
      </c>
      <c r="AD16" s="42">
        <f>AH16+май11!AD16</f>
        <v>91</v>
      </c>
      <c r="AE16" s="33">
        <f>AI16+май11!AE16</f>
        <v>106.2</v>
      </c>
      <c r="AF16" s="33">
        <f t="shared" si="12"/>
        <v>116.70329670329672</v>
      </c>
      <c r="AG16" s="33">
        <v>118.65921787709497</v>
      </c>
      <c r="AH16" s="178">
        <v>22</v>
      </c>
      <c r="AI16" s="175">
        <v>19.3</v>
      </c>
      <c r="AJ16" s="33">
        <f t="shared" si="13"/>
        <v>87.72727272727273</v>
      </c>
      <c r="AK16" s="42">
        <f t="shared" si="14"/>
        <v>125</v>
      </c>
      <c r="AL16" s="33">
        <f t="shared" si="15"/>
        <v>143.7</v>
      </c>
      <c r="AM16" s="33">
        <f t="shared" si="16"/>
        <v>114.96</v>
      </c>
      <c r="AN16" s="33">
        <v>115.05204163330663</v>
      </c>
      <c r="AO16" s="33">
        <f t="shared" si="17"/>
        <v>30</v>
      </c>
      <c r="AP16" s="33">
        <f t="shared" si="18"/>
        <v>29.700000000000003</v>
      </c>
      <c r="AQ16" s="33">
        <f t="shared" si="19"/>
        <v>99.00000000000001</v>
      </c>
      <c r="AR16" s="42">
        <f>AV16+май11!AR16</f>
        <v>15944</v>
      </c>
      <c r="AS16" s="42">
        <f>AW16+май11!AS16</f>
        <v>16127.8</v>
      </c>
      <c r="AT16" s="33">
        <f t="shared" si="20"/>
        <v>101.15278474661314</v>
      </c>
      <c r="AU16" s="33">
        <v>116.3268253072262</v>
      </c>
      <c r="AV16" s="33">
        <v>3060</v>
      </c>
      <c r="AW16" s="33">
        <v>3094.8</v>
      </c>
      <c r="AX16" s="33">
        <f t="shared" si="21"/>
        <v>101.13725490196079</v>
      </c>
      <c r="AY16" s="201">
        <f>BC16+май11!AY16</f>
        <v>425</v>
      </c>
      <c r="AZ16" s="202">
        <f>BD16+май11!AZ16</f>
        <v>624.6</v>
      </c>
      <c r="BA16" s="33">
        <f t="shared" si="22"/>
        <v>146.96470588235294</v>
      </c>
      <c r="BB16" s="33">
        <v>175.30171204041537</v>
      </c>
      <c r="BC16" s="42">
        <v>70</v>
      </c>
      <c r="BD16" s="33">
        <v>108.3</v>
      </c>
      <c r="BE16" s="33">
        <f t="shared" si="23"/>
        <v>154.71428571428572</v>
      </c>
      <c r="BF16" s="38">
        <f>BJ16+май11!BG16</f>
        <v>716.6</v>
      </c>
      <c r="BG16" s="38">
        <f>BK16+май11!BH16</f>
        <v>776.5</v>
      </c>
      <c r="BH16" s="39">
        <f t="shared" si="24"/>
        <v>108.35891710856825</v>
      </c>
      <c r="BI16" s="44">
        <v>113.80624358786457</v>
      </c>
      <c r="BJ16" s="34">
        <v>81.6</v>
      </c>
      <c r="BK16" s="34">
        <v>89.9</v>
      </c>
      <c r="BL16" s="39">
        <f t="shared" si="25"/>
        <v>110.171568627451</v>
      </c>
      <c r="BM16" s="33">
        <v>104.95710200190655</v>
      </c>
      <c r="BN16" s="65">
        <v>4725</v>
      </c>
      <c r="BO16" s="65">
        <v>1970</v>
      </c>
      <c r="BP16" s="69">
        <f t="shared" si="26"/>
        <v>41.6931216931217</v>
      </c>
      <c r="BQ16" s="69">
        <v>172.80701754385964</v>
      </c>
      <c r="BR16" s="82">
        <v>21</v>
      </c>
      <c r="BS16" s="65"/>
      <c r="BT16" s="65"/>
      <c r="BU16" s="69"/>
      <c r="BV16" s="69">
        <v>0</v>
      </c>
      <c r="BW16" s="65"/>
      <c r="BX16" s="69"/>
      <c r="BY16" s="69"/>
      <c r="BZ16" s="69"/>
    </row>
    <row r="17" spans="1:78" ht="18.75">
      <c r="A17" s="189" t="s">
        <v>8</v>
      </c>
      <c r="B17" s="33">
        <f>F17+май11!B17</f>
        <v>127</v>
      </c>
      <c r="C17" s="33">
        <f>G17+май11!C17</f>
        <v>240.60000000000002</v>
      </c>
      <c r="D17" s="33">
        <f t="shared" si="0"/>
        <v>189.4488188976378</v>
      </c>
      <c r="E17" s="33">
        <v>91.7270301181853</v>
      </c>
      <c r="F17" s="33">
        <v>29</v>
      </c>
      <c r="G17" s="34">
        <v>53.2</v>
      </c>
      <c r="H17" s="33">
        <f t="shared" si="1"/>
        <v>183.44827586206898</v>
      </c>
      <c r="I17" s="42"/>
      <c r="J17" s="42"/>
      <c r="K17" s="33"/>
      <c r="L17" s="33"/>
      <c r="M17" s="42"/>
      <c r="N17" s="34"/>
      <c r="O17" s="33"/>
      <c r="P17" s="42">
        <f t="shared" si="4"/>
        <v>127</v>
      </c>
      <c r="Q17" s="33">
        <f t="shared" si="5"/>
        <v>240.60000000000002</v>
      </c>
      <c r="R17" s="33">
        <f t="shared" si="6"/>
        <v>189.4488188976378</v>
      </c>
      <c r="S17" s="33">
        <v>91.7270301181853</v>
      </c>
      <c r="T17" s="33">
        <f t="shared" si="7"/>
        <v>29</v>
      </c>
      <c r="U17" s="33">
        <f t="shared" si="8"/>
        <v>53.2</v>
      </c>
      <c r="V17" s="33">
        <f t="shared" si="9"/>
        <v>183.44827586206898</v>
      </c>
      <c r="W17" s="42">
        <v>20</v>
      </c>
      <c r="X17" s="33">
        <v>20</v>
      </c>
      <c r="Y17" s="33">
        <f t="shared" si="10"/>
        <v>100</v>
      </c>
      <c r="Z17" s="33">
        <v>111.11111111111111</v>
      </c>
      <c r="AA17" s="34">
        <v>5</v>
      </c>
      <c r="AB17" s="34">
        <v>5</v>
      </c>
      <c r="AC17" s="33">
        <f t="shared" si="11"/>
        <v>100</v>
      </c>
      <c r="AD17" s="42"/>
      <c r="AE17" s="33"/>
      <c r="AF17" s="33"/>
      <c r="AG17" s="33"/>
      <c r="AH17" s="178"/>
      <c r="AI17" s="175"/>
      <c r="AJ17" s="33"/>
      <c r="AK17" s="42">
        <f t="shared" si="14"/>
        <v>20</v>
      </c>
      <c r="AL17" s="33">
        <f t="shared" si="15"/>
        <v>20</v>
      </c>
      <c r="AM17" s="33">
        <f t="shared" si="16"/>
        <v>100</v>
      </c>
      <c r="AN17" s="33">
        <v>111.11111111111111</v>
      </c>
      <c r="AO17" s="33">
        <f t="shared" si="17"/>
        <v>5</v>
      </c>
      <c r="AP17" s="33">
        <f t="shared" si="18"/>
        <v>5</v>
      </c>
      <c r="AQ17" s="33">
        <f t="shared" si="19"/>
        <v>100</v>
      </c>
      <c r="AR17" s="42">
        <f>AV17+май11!AR17</f>
        <v>5216</v>
      </c>
      <c r="AS17" s="42">
        <f>AW17+май11!AS17</f>
        <v>5263.7</v>
      </c>
      <c r="AT17" s="33">
        <f t="shared" si="20"/>
        <v>100.91449386503066</v>
      </c>
      <c r="AU17" s="33">
        <v>125.34614140369722</v>
      </c>
      <c r="AV17" s="33">
        <v>980</v>
      </c>
      <c r="AW17" s="33">
        <v>990.9</v>
      </c>
      <c r="AX17" s="33">
        <f t="shared" si="21"/>
        <v>101.11224489795919</v>
      </c>
      <c r="AY17" s="201">
        <f>BC17+май11!AY17</f>
        <v>153</v>
      </c>
      <c r="AZ17" s="202">
        <f>BD17+май11!AZ17</f>
        <v>135</v>
      </c>
      <c r="BA17" s="33">
        <f t="shared" si="22"/>
        <v>88.23529411764706</v>
      </c>
      <c r="BB17" s="33">
        <v>121.62162162162163</v>
      </c>
      <c r="BC17" s="42">
        <v>28</v>
      </c>
      <c r="BD17" s="33">
        <v>26</v>
      </c>
      <c r="BE17" s="33">
        <f t="shared" si="23"/>
        <v>92.85714285714286</v>
      </c>
      <c r="BF17" s="38">
        <f>BJ17+май11!BG17</f>
        <v>167.2</v>
      </c>
      <c r="BG17" s="38">
        <f>BK17+май11!BH17</f>
        <v>177.79999999999998</v>
      </c>
      <c r="BH17" s="39">
        <f t="shared" si="24"/>
        <v>106.3397129186603</v>
      </c>
      <c r="BI17" s="44">
        <v>86.986301369863</v>
      </c>
      <c r="BJ17" s="34">
        <v>23</v>
      </c>
      <c r="BK17" s="34">
        <v>24.5</v>
      </c>
      <c r="BL17" s="39">
        <f t="shared" si="25"/>
        <v>106.5217391304348</v>
      </c>
      <c r="BM17" s="33">
        <v>100.45845272206304</v>
      </c>
      <c r="BN17" s="65">
        <v>1200</v>
      </c>
      <c r="BO17" s="65">
        <v>0</v>
      </c>
      <c r="BP17" s="69"/>
      <c r="BQ17" s="69"/>
      <c r="BR17" s="82">
        <v>20</v>
      </c>
      <c r="BS17" s="65"/>
      <c r="BT17" s="65"/>
      <c r="BU17" s="69"/>
      <c r="BV17" s="69"/>
      <c r="BW17" s="65"/>
      <c r="BX17" s="69"/>
      <c r="BY17" s="69"/>
      <c r="BZ17" s="69"/>
    </row>
    <row r="18" spans="1:78" ht="18.75">
      <c r="A18" s="189" t="s">
        <v>9</v>
      </c>
      <c r="B18" s="33">
        <f>F18+май11!B18</f>
        <v>32</v>
      </c>
      <c r="C18" s="33">
        <f>G18+май11!C18</f>
        <v>37.300000000000004</v>
      </c>
      <c r="D18" s="33">
        <f t="shared" si="0"/>
        <v>116.56250000000001</v>
      </c>
      <c r="E18" s="33">
        <v>105.3672316384181</v>
      </c>
      <c r="F18" s="33">
        <v>6</v>
      </c>
      <c r="G18" s="34">
        <v>7.4</v>
      </c>
      <c r="H18" s="33">
        <f t="shared" si="1"/>
        <v>123.33333333333334</v>
      </c>
      <c r="I18" s="42">
        <f>M18+май11!I18</f>
        <v>615</v>
      </c>
      <c r="J18" s="42">
        <f>N18+май11!J18</f>
        <v>565.2</v>
      </c>
      <c r="K18" s="33">
        <f t="shared" si="2"/>
        <v>91.90243902439025</v>
      </c>
      <c r="L18" s="33">
        <v>93.09833635315434</v>
      </c>
      <c r="M18" s="42">
        <v>129</v>
      </c>
      <c r="N18" s="34">
        <v>122.5</v>
      </c>
      <c r="O18" s="33">
        <f t="shared" si="3"/>
        <v>94.96124031007753</v>
      </c>
      <c r="P18" s="42">
        <f t="shared" si="4"/>
        <v>647</v>
      </c>
      <c r="Q18" s="33">
        <f t="shared" si="5"/>
        <v>602.5</v>
      </c>
      <c r="R18" s="33">
        <f t="shared" si="6"/>
        <v>93.12210200927356</v>
      </c>
      <c r="S18" s="33">
        <v>93.77431906614785</v>
      </c>
      <c r="T18" s="33">
        <f t="shared" si="7"/>
        <v>135</v>
      </c>
      <c r="U18" s="33">
        <f t="shared" si="8"/>
        <v>129.9</v>
      </c>
      <c r="V18" s="33">
        <f t="shared" si="9"/>
        <v>96.22222222222223</v>
      </c>
      <c r="W18" s="42">
        <v>9</v>
      </c>
      <c r="X18" s="33">
        <v>9.6</v>
      </c>
      <c r="Y18" s="33">
        <f t="shared" si="10"/>
        <v>106.66666666666667</v>
      </c>
      <c r="Z18" s="33">
        <v>62.337662337662344</v>
      </c>
      <c r="AA18" s="34">
        <v>2</v>
      </c>
      <c r="AB18" s="34">
        <v>2</v>
      </c>
      <c r="AC18" s="33">
        <f t="shared" si="11"/>
        <v>100</v>
      </c>
      <c r="AD18" s="42">
        <f>AH18+май11!AD18</f>
        <v>15</v>
      </c>
      <c r="AE18" s="33">
        <f>AI18+май11!AE18</f>
        <v>20.400000000000002</v>
      </c>
      <c r="AF18" s="33">
        <f t="shared" si="12"/>
        <v>136</v>
      </c>
      <c r="AG18" s="33">
        <v>75</v>
      </c>
      <c r="AH18" s="178">
        <v>2</v>
      </c>
      <c r="AI18" s="175">
        <v>2.9</v>
      </c>
      <c r="AJ18" s="33">
        <f t="shared" si="13"/>
        <v>145</v>
      </c>
      <c r="AK18" s="42">
        <f t="shared" si="14"/>
        <v>24</v>
      </c>
      <c r="AL18" s="33">
        <f t="shared" si="15"/>
        <v>30</v>
      </c>
      <c r="AM18" s="33">
        <f t="shared" si="16"/>
        <v>125</v>
      </c>
      <c r="AN18" s="33">
        <v>70.42253521126761</v>
      </c>
      <c r="AO18" s="33">
        <f t="shared" si="17"/>
        <v>4</v>
      </c>
      <c r="AP18" s="33">
        <f t="shared" si="18"/>
        <v>4.9</v>
      </c>
      <c r="AQ18" s="33">
        <f t="shared" si="19"/>
        <v>122.50000000000001</v>
      </c>
      <c r="AR18" s="42">
        <f>AV18+май11!AR18</f>
        <v>5420</v>
      </c>
      <c r="AS18" s="42">
        <f>AW18+май11!AS18</f>
        <v>5490.1</v>
      </c>
      <c r="AT18" s="33">
        <f t="shared" si="20"/>
        <v>101.29335793357934</v>
      </c>
      <c r="AU18" s="33">
        <v>117.17962947152736</v>
      </c>
      <c r="AV18" s="33">
        <v>1018</v>
      </c>
      <c r="AW18" s="33">
        <v>1030.5</v>
      </c>
      <c r="AX18" s="33">
        <f t="shared" si="21"/>
        <v>101.2278978388998</v>
      </c>
      <c r="AY18" s="201">
        <f>BC18+май11!AY18</f>
        <v>64</v>
      </c>
      <c r="AZ18" s="202">
        <f>BD18+май11!AZ18</f>
        <v>122.5</v>
      </c>
      <c r="BA18" s="33">
        <f t="shared" si="22"/>
        <v>191.40625</v>
      </c>
      <c r="BB18" s="33">
        <v>143.10747663551402</v>
      </c>
      <c r="BC18" s="42">
        <v>11</v>
      </c>
      <c r="BD18" s="33">
        <v>20.5</v>
      </c>
      <c r="BE18" s="33">
        <f t="shared" si="23"/>
        <v>186.36363636363635</v>
      </c>
      <c r="BF18" s="38">
        <f>BJ18+май11!BG18</f>
        <v>199.3</v>
      </c>
      <c r="BG18" s="38">
        <f>BK18+май11!BH18</f>
        <v>212.20000000000002</v>
      </c>
      <c r="BH18" s="39">
        <f t="shared" si="24"/>
        <v>106.47265429001504</v>
      </c>
      <c r="BI18" s="44">
        <v>68.98569570871261</v>
      </c>
      <c r="BJ18" s="34">
        <v>24.4</v>
      </c>
      <c r="BK18" s="34">
        <v>26.9</v>
      </c>
      <c r="BL18" s="39">
        <f t="shared" si="25"/>
        <v>110.24590163934427</v>
      </c>
      <c r="BM18" s="33">
        <v>101.06253265981537</v>
      </c>
      <c r="BN18" s="65">
        <v>750</v>
      </c>
      <c r="BO18" s="65">
        <v>110</v>
      </c>
      <c r="BP18" s="69"/>
      <c r="BQ18" s="69"/>
      <c r="BR18" s="82">
        <v>6</v>
      </c>
      <c r="BS18" s="65">
        <v>6</v>
      </c>
      <c r="BT18" s="65">
        <v>2</v>
      </c>
      <c r="BU18" s="69">
        <f>BT18/BS18*100</f>
        <v>33.33333333333333</v>
      </c>
      <c r="BV18" s="69">
        <v>100</v>
      </c>
      <c r="BW18" s="65"/>
      <c r="BX18" s="69"/>
      <c r="BY18" s="69"/>
      <c r="BZ18" s="69"/>
    </row>
    <row r="19" spans="1:78" ht="18.75">
      <c r="A19" s="189" t="s">
        <v>10</v>
      </c>
      <c r="B19" s="33">
        <f>F19+май11!B19</f>
        <v>62</v>
      </c>
      <c r="C19" s="33">
        <f>G19+май11!C19</f>
        <v>92.6</v>
      </c>
      <c r="D19" s="33">
        <f t="shared" si="0"/>
        <v>149.3548387096774</v>
      </c>
      <c r="E19" s="33">
        <v>87.44098205854579</v>
      </c>
      <c r="F19" s="33">
        <v>14</v>
      </c>
      <c r="G19" s="40">
        <v>21.9</v>
      </c>
      <c r="H19" s="33">
        <f t="shared" si="1"/>
        <v>156.42857142857142</v>
      </c>
      <c r="I19" s="42">
        <f>M19+май11!I19</f>
        <v>10</v>
      </c>
      <c r="J19" s="42">
        <f>N19+май11!J19</f>
        <v>12.299999999999999</v>
      </c>
      <c r="K19" s="33">
        <f t="shared" si="2"/>
        <v>123</v>
      </c>
      <c r="L19" s="33">
        <v>100.81967213114753</v>
      </c>
      <c r="M19" s="84">
        <v>2</v>
      </c>
      <c r="N19" s="34">
        <v>2.1</v>
      </c>
      <c r="O19" s="33">
        <f t="shared" si="3"/>
        <v>105</v>
      </c>
      <c r="P19" s="42">
        <f t="shared" si="4"/>
        <v>72</v>
      </c>
      <c r="Q19" s="33">
        <f t="shared" si="5"/>
        <v>104.89999999999999</v>
      </c>
      <c r="R19" s="33">
        <f t="shared" si="6"/>
        <v>145.69444444444443</v>
      </c>
      <c r="S19" s="33">
        <v>88.82303132938186</v>
      </c>
      <c r="T19" s="33">
        <f t="shared" si="7"/>
        <v>16</v>
      </c>
      <c r="U19" s="33">
        <f t="shared" si="8"/>
        <v>24</v>
      </c>
      <c r="V19" s="33">
        <f t="shared" si="9"/>
        <v>150</v>
      </c>
      <c r="W19" s="42">
        <v>9</v>
      </c>
      <c r="X19" s="33">
        <v>9</v>
      </c>
      <c r="Y19" s="33">
        <f t="shared" si="10"/>
        <v>100</v>
      </c>
      <c r="Z19" s="33">
        <v>97.82608695652175</v>
      </c>
      <c r="AA19" s="34">
        <v>2</v>
      </c>
      <c r="AB19" s="34">
        <v>2</v>
      </c>
      <c r="AC19" s="33">
        <f t="shared" si="11"/>
        <v>100</v>
      </c>
      <c r="AD19" s="42"/>
      <c r="AE19" s="33"/>
      <c r="AF19" s="33"/>
      <c r="AG19" s="33"/>
      <c r="AH19" s="183"/>
      <c r="AI19" s="175"/>
      <c r="AJ19" s="33"/>
      <c r="AK19" s="42">
        <f t="shared" si="14"/>
        <v>9</v>
      </c>
      <c r="AL19" s="33">
        <f t="shared" si="15"/>
        <v>9</v>
      </c>
      <c r="AM19" s="33">
        <f t="shared" si="16"/>
        <v>100</v>
      </c>
      <c r="AN19" s="33">
        <v>97.82608695652175</v>
      </c>
      <c r="AO19" s="33">
        <f t="shared" si="17"/>
        <v>2</v>
      </c>
      <c r="AP19" s="33">
        <f t="shared" si="18"/>
        <v>2</v>
      </c>
      <c r="AQ19" s="33">
        <f t="shared" si="19"/>
        <v>100</v>
      </c>
      <c r="AR19" s="42">
        <f>AV19+май11!AR19</f>
        <v>3884</v>
      </c>
      <c r="AS19" s="42">
        <f>AW19+май11!AS19</f>
        <v>3931.6</v>
      </c>
      <c r="AT19" s="33">
        <f t="shared" si="20"/>
        <v>101.22554067971163</v>
      </c>
      <c r="AU19" s="33">
        <v>105.26965442095197</v>
      </c>
      <c r="AV19" s="33">
        <v>730</v>
      </c>
      <c r="AW19" s="33">
        <v>740.5</v>
      </c>
      <c r="AX19" s="33">
        <f t="shared" si="21"/>
        <v>101.43835616438356</v>
      </c>
      <c r="AY19" s="201">
        <f>BC19+май11!AY19</f>
        <v>99</v>
      </c>
      <c r="AZ19" s="202">
        <f>BD19+май11!AZ19</f>
        <v>90</v>
      </c>
      <c r="BA19" s="33">
        <f t="shared" si="22"/>
        <v>90.9090909090909</v>
      </c>
      <c r="BB19" s="33">
        <v>118.42105263157893</v>
      </c>
      <c r="BC19" s="42">
        <v>17</v>
      </c>
      <c r="BD19" s="33">
        <v>26</v>
      </c>
      <c r="BE19" s="33">
        <f t="shared" si="23"/>
        <v>152.94117647058823</v>
      </c>
      <c r="BF19" s="38">
        <f>BJ19+май11!BG19</f>
        <v>139.6</v>
      </c>
      <c r="BG19" s="38">
        <f>BK19+май11!BH19</f>
        <v>147.5</v>
      </c>
      <c r="BH19" s="39">
        <f t="shared" si="24"/>
        <v>105.65902578796562</v>
      </c>
      <c r="BI19" s="44">
        <v>75.91353576942872</v>
      </c>
      <c r="BJ19" s="34">
        <v>23.2</v>
      </c>
      <c r="BK19" s="34">
        <v>25.2</v>
      </c>
      <c r="BL19" s="39">
        <f t="shared" si="25"/>
        <v>108.62068965517241</v>
      </c>
      <c r="BM19" s="33">
        <v>100.2831402831403</v>
      </c>
      <c r="BN19" s="65">
        <v>990</v>
      </c>
      <c r="BO19" s="65">
        <v>885</v>
      </c>
      <c r="BP19" s="69"/>
      <c r="BQ19" s="69"/>
      <c r="BR19" s="82">
        <v>8</v>
      </c>
      <c r="BS19" s="65">
        <v>8</v>
      </c>
      <c r="BT19" s="65"/>
      <c r="BU19" s="69">
        <f>BT19/BS19*100</f>
        <v>0</v>
      </c>
      <c r="BV19" s="69">
        <v>0</v>
      </c>
      <c r="BW19" s="65"/>
      <c r="BX19" s="69"/>
      <c r="BY19" s="69"/>
      <c r="BZ19" s="69"/>
    </row>
    <row r="20" spans="1:78" ht="18.75">
      <c r="A20" s="189" t="s">
        <v>93</v>
      </c>
      <c r="B20" s="33">
        <f>F20+май11!B20</f>
        <v>128</v>
      </c>
      <c r="C20" s="33">
        <f>G20+май11!C20</f>
        <v>139.99999999999997</v>
      </c>
      <c r="D20" s="33">
        <f t="shared" si="0"/>
        <v>109.37499999999997</v>
      </c>
      <c r="E20" s="33">
        <v>96.28610729023382</v>
      </c>
      <c r="F20" s="33">
        <v>24</v>
      </c>
      <c r="G20" s="34">
        <v>25.2</v>
      </c>
      <c r="H20" s="33">
        <f t="shared" si="1"/>
        <v>105</v>
      </c>
      <c r="I20" s="42">
        <f>M20+май11!I20</f>
        <v>502</v>
      </c>
      <c r="J20" s="42">
        <f>N20+май11!J20</f>
        <v>555.1</v>
      </c>
      <c r="K20" s="33">
        <f t="shared" si="2"/>
        <v>110.57768924302789</v>
      </c>
      <c r="L20" s="33">
        <v>111.37640449438204</v>
      </c>
      <c r="M20" s="42">
        <v>90</v>
      </c>
      <c r="N20" s="34">
        <v>120.3</v>
      </c>
      <c r="O20" s="33">
        <f t="shared" si="3"/>
        <v>133.66666666666666</v>
      </c>
      <c r="P20" s="42">
        <f t="shared" si="4"/>
        <v>630</v>
      </c>
      <c r="Q20" s="33">
        <f t="shared" si="5"/>
        <v>695.1</v>
      </c>
      <c r="R20" s="33">
        <f t="shared" si="6"/>
        <v>110.33333333333333</v>
      </c>
      <c r="S20" s="33">
        <v>107.96831314072695</v>
      </c>
      <c r="T20" s="33">
        <f t="shared" si="7"/>
        <v>114</v>
      </c>
      <c r="U20" s="33">
        <f t="shared" si="8"/>
        <v>145.5</v>
      </c>
      <c r="V20" s="33">
        <f t="shared" si="9"/>
        <v>127.63157894736842</v>
      </c>
      <c r="W20" s="42">
        <v>25</v>
      </c>
      <c r="X20" s="33">
        <v>28.37</v>
      </c>
      <c r="Y20" s="33">
        <f t="shared" si="10"/>
        <v>113.48</v>
      </c>
      <c r="Z20" s="33">
        <v>101.32142857142858</v>
      </c>
      <c r="AA20" s="34">
        <v>6</v>
      </c>
      <c r="AB20" s="34">
        <v>6</v>
      </c>
      <c r="AC20" s="33">
        <f t="shared" si="11"/>
        <v>100</v>
      </c>
      <c r="AD20" s="42">
        <f>AH20+май11!AD20</f>
        <v>41</v>
      </c>
      <c r="AE20" s="33">
        <f>AI20+май11!AE20</f>
        <v>18.699999999999996</v>
      </c>
      <c r="AF20" s="33">
        <f t="shared" si="12"/>
        <v>45.60975609756097</v>
      </c>
      <c r="AG20" s="33">
        <v>50.67750677506774</v>
      </c>
      <c r="AH20" s="178">
        <v>9</v>
      </c>
      <c r="AI20" s="175">
        <v>0.4</v>
      </c>
      <c r="AJ20" s="33">
        <f t="shared" si="13"/>
        <v>4.444444444444445</v>
      </c>
      <c r="AK20" s="42">
        <f t="shared" si="14"/>
        <v>66</v>
      </c>
      <c r="AL20" s="33">
        <f t="shared" si="15"/>
        <v>47.06999999999999</v>
      </c>
      <c r="AM20" s="33">
        <f t="shared" si="16"/>
        <v>71.3181818181818</v>
      </c>
      <c r="AN20" s="33">
        <v>72.52696456086285</v>
      </c>
      <c r="AO20" s="33">
        <f t="shared" si="17"/>
        <v>15</v>
      </c>
      <c r="AP20" s="33">
        <f t="shared" si="18"/>
        <v>6.4</v>
      </c>
      <c r="AQ20" s="33">
        <f t="shared" si="19"/>
        <v>42.66666666666667</v>
      </c>
      <c r="AR20" s="42">
        <f>AV20+май11!AR20</f>
        <v>106929</v>
      </c>
      <c r="AS20" s="42">
        <f>AW20+май11!AS20</f>
        <v>108405.70000000001</v>
      </c>
      <c r="AT20" s="33">
        <f t="shared" si="20"/>
        <v>101.38100982895193</v>
      </c>
      <c r="AU20" s="33">
        <v>97.38725398226559</v>
      </c>
      <c r="AV20" s="33">
        <v>20542</v>
      </c>
      <c r="AW20" s="33">
        <v>20871.1</v>
      </c>
      <c r="AX20" s="33">
        <f t="shared" si="21"/>
        <v>101.6020835361698</v>
      </c>
      <c r="AY20" s="201">
        <f>BC20+май11!AY20</f>
        <v>678</v>
      </c>
      <c r="AZ20" s="202">
        <f>BD20+май11!AZ20</f>
        <v>614.5</v>
      </c>
      <c r="BA20" s="33">
        <f t="shared" si="22"/>
        <v>90.63421828908554</v>
      </c>
      <c r="BB20" s="33">
        <v>87.37008232266503</v>
      </c>
      <c r="BC20" s="42">
        <v>117</v>
      </c>
      <c r="BD20" s="33">
        <v>102.9</v>
      </c>
      <c r="BE20" s="33">
        <f t="shared" si="23"/>
        <v>87.94871794871796</v>
      </c>
      <c r="BF20" s="38">
        <f>BJ20+май11!BG20</f>
        <v>1440.6999999999998</v>
      </c>
      <c r="BG20" s="38">
        <f>BK20+май11!BH20</f>
        <v>1552.3999999999999</v>
      </c>
      <c r="BH20" s="39">
        <f t="shared" si="24"/>
        <v>107.7531755396682</v>
      </c>
      <c r="BI20" s="44">
        <v>115.42007434944237</v>
      </c>
      <c r="BJ20" s="34">
        <v>189.1</v>
      </c>
      <c r="BK20" s="34">
        <v>206.6</v>
      </c>
      <c r="BL20" s="39">
        <f t="shared" si="25"/>
        <v>109.25436277102062</v>
      </c>
      <c r="BM20" s="33">
        <v>100.3131991051454</v>
      </c>
      <c r="BN20" s="65">
        <v>5600</v>
      </c>
      <c r="BO20" s="65">
        <v>3697</v>
      </c>
      <c r="BP20" s="69">
        <f t="shared" si="26"/>
        <v>66.01785714285714</v>
      </c>
      <c r="BQ20" s="69">
        <v>183.01980198019803</v>
      </c>
      <c r="BR20" s="82">
        <v>20</v>
      </c>
      <c r="BS20" s="65"/>
      <c r="BT20" s="65">
        <v>12</v>
      </c>
      <c r="BU20" s="69"/>
      <c r="BV20" s="69">
        <v>70.58823529411765</v>
      </c>
      <c r="BW20" s="65">
        <v>211</v>
      </c>
      <c r="BX20" s="69">
        <v>200</v>
      </c>
      <c r="BY20" s="69">
        <f>BX20/BW20*100</f>
        <v>94.7867298578199</v>
      </c>
      <c r="BZ20" s="69">
        <v>54.347826086956516</v>
      </c>
    </row>
    <row r="21" spans="1:78" ht="18.75">
      <c r="A21" s="189" t="s">
        <v>11</v>
      </c>
      <c r="B21" s="33">
        <f>F21+май11!B21</f>
        <v>118</v>
      </c>
      <c r="C21" s="33">
        <f>G21+май11!C21</f>
        <v>131.1</v>
      </c>
      <c r="D21" s="33">
        <f t="shared" si="0"/>
        <v>111.10169491525423</v>
      </c>
      <c r="E21" s="33">
        <v>96.61016949152543</v>
      </c>
      <c r="F21" s="33">
        <v>26</v>
      </c>
      <c r="G21" s="34">
        <v>31.2</v>
      </c>
      <c r="H21" s="33">
        <f t="shared" si="1"/>
        <v>120</v>
      </c>
      <c r="I21" s="42"/>
      <c r="J21" s="42"/>
      <c r="K21" s="33"/>
      <c r="L21" s="33"/>
      <c r="M21" s="42"/>
      <c r="N21" s="34"/>
      <c r="O21" s="33"/>
      <c r="P21" s="42">
        <f t="shared" si="4"/>
        <v>118</v>
      </c>
      <c r="Q21" s="33">
        <f t="shared" si="5"/>
        <v>131.1</v>
      </c>
      <c r="R21" s="33">
        <f t="shared" si="6"/>
        <v>111.10169491525423</v>
      </c>
      <c r="S21" s="33">
        <v>96.61016949152543</v>
      </c>
      <c r="T21" s="33">
        <f t="shared" si="7"/>
        <v>26</v>
      </c>
      <c r="U21" s="33">
        <f t="shared" si="8"/>
        <v>31.2</v>
      </c>
      <c r="V21" s="33">
        <f t="shared" si="9"/>
        <v>120</v>
      </c>
      <c r="W21" s="42">
        <v>16</v>
      </c>
      <c r="X21" s="33">
        <v>18</v>
      </c>
      <c r="Y21" s="33">
        <f t="shared" si="10"/>
        <v>112.5</v>
      </c>
      <c r="Z21" s="33">
        <v>116.88311688311688</v>
      </c>
      <c r="AA21" s="34">
        <v>4</v>
      </c>
      <c r="AB21" s="34">
        <v>4</v>
      </c>
      <c r="AC21" s="33">
        <f t="shared" si="11"/>
        <v>100</v>
      </c>
      <c r="AD21" s="42"/>
      <c r="AE21" s="33"/>
      <c r="AF21" s="33"/>
      <c r="AG21" s="33"/>
      <c r="AH21" s="178"/>
      <c r="AI21" s="175"/>
      <c r="AJ21" s="33"/>
      <c r="AK21" s="42">
        <f t="shared" si="14"/>
        <v>16</v>
      </c>
      <c r="AL21" s="33">
        <f t="shared" si="15"/>
        <v>18</v>
      </c>
      <c r="AM21" s="33">
        <f t="shared" si="16"/>
        <v>112.5</v>
      </c>
      <c r="AN21" s="33">
        <v>116.88311688311688</v>
      </c>
      <c r="AO21" s="33">
        <f t="shared" si="17"/>
        <v>4</v>
      </c>
      <c r="AP21" s="33">
        <f t="shared" si="18"/>
        <v>4</v>
      </c>
      <c r="AQ21" s="33">
        <f t="shared" si="19"/>
        <v>100</v>
      </c>
      <c r="AR21" s="42">
        <f>AV21+май11!AR21</f>
        <v>19661</v>
      </c>
      <c r="AS21" s="42">
        <f>AW21+май11!AS21</f>
        <v>19971.9</v>
      </c>
      <c r="AT21" s="33">
        <f t="shared" si="20"/>
        <v>101.58130308733027</v>
      </c>
      <c r="AU21" s="33">
        <v>90.66570510541223</v>
      </c>
      <c r="AV21" s="33">
        <v>3894</v>
      </c>
      <c r="AW21" s="33">
        <v>3937.7</v>
      </c>
      <c r="AX21" s="33">
        <f t="shared" si="21"/>
        <v>101.12223934257831</v>
      </c>
      <c r="AY21" s="201">
        <f>BC21+май11!AY21</f>
        <v>397</v>
      </c>
      <c r="AZ21" s="202">
        <f>BD21+май11!AZ21</f>
        <v>775.0000000000001</v>
      </c>
      <c r="BA21" s="33">
        <f t="shared" si="22"/>
        <v>195.2141057934509</v>
      </c>
      <c r="BB21" s="33">
        <v>115.13890952310209</v>
      </c>
      <c r="BC21" s="42">
        <v>69</v>
      </c>
      <c r="BD21" s="33">
        <v>122.7</v>
      </c>
      <c r="BE21" s="33">
        <f t="shared" si="23"/>
        <v>177.82608695652172</v>
      </c>
      <c r="BF21" s="38">
        <f>BJ21+май11!BG21</f>
        <v>597.5999999999999</v>
      </c>
      <c r="BG21" s="38">
        <f>BK21+май11!BH21</f>
        <v>631.1</v>
      </c>
      <c r="BH21" s="39">
        <f t="shared" si="24"/>
        <v>105.60575635876843</v>
      </c>
      <c r="BI21" s="44">
        <v>107.88034188034187</v>
      </c>
      <c r="BJ21" s="34">
        <v>63.8</v>
      </c>
      <c r="BK21" s="34">
        <v>63.9</v>
      </c>
      <c r="BL21" s="39">
        <f t="shared" si="25"/>
        <v>100.15673981191222</v>
      </c>
      <c r="BM21" s="33">
        <v>100.85836909871244</v>
      </c>
      <c r="BN21" s="65">
        <v>2820</v>
      </c>
      <c r="BO21" s="65">
        <v>2203</v>
      </c>
      <c r="BP21" s="69">
        <f t="shared" si="26"/>
        <v>78.12056737588652</v>
      </c>
      <c r="BQ21" s="69">
        <v>145.89403973509934</v>
      </c>
      <c r="BR21" s="82">
        <v>20</v>
      </c>
      <c r="BS21" s="65"/>
      <c r="BT21" s="65"/>
      <c r="BU21" s="69"/>
      <c r="BV21" s="69"/>
      <c r="BW21" s="65">
        <v>120</v>
      </c>
      <c r="BX21" s="69">
        <v>128</v>
      </c>
      <c r="BY21" s="69">
        <f>BX21/BW21*100</f>
        <v>106.66666666666667</v>
      </c>
      <c r="BZ21" s="69">
        <v>55.7006092254134</v>
      </c>
    </row>
    <row r="22" spans="1:78" ht="18.75">
      <c r="A22" s="189" t="s">
        <v>12</v>
      </c>
      <c r="B22" s="33">
        <f>F22+май11!B22</f>
        <v>75</v>
      </c>
      <c r="C22" s="33">
        <f>G22+май11!C22</f>
        <v>91.9</v>
      </c>
      <c r="D22" s="33">
        <f t="shared" si="0"/>
        <v>122.53333333333333</v>
      </c>
      <c r="E22" s="33">
        <v>105.99769319492502</v>
      </c>
      <c r="F22" s="33">
        <v>20</v>
      </c>
      <c r="G22" s="34">
        <v>21.5</v>
      </c>
      <c r="H22" s="33">
        <f t="shared" si="1"/>
        <v>107.5</v>
      </c>
      <c r="I22" s="42">
        <f>M22+май11!I22</f>
        <v>59</v>
      </c>
      <c r="J22" s="42">
        <f>N22+май11!J22</f>
        <v>45.8</v>
      </c>
      <c r="K22" s="33">
        <f t="shared" si="2"/>
        <v>77.62711864406779</v>
      </c>
      <c r="L22" s="33">
        <v>76.84563758389261</v>
      </c>
      <c r="M22" s="42">
        <v>22</v>
      </c>
      <c r="N22" s="33">
        <v>20.3</v>
      </c>
      <c r="O22" s="33">
        <f t="shared" si="3"/>
        <v>92.27272727272727</v>
      </c>
      <c r="P22" s="42">
        <f t="shared" si="4"/>
        <v>134</v>
      </c>
      <c r="Q22" s="33">
        <f t="shared" si="5"/>
        <v>137.7</v>
      </c>
      <c r="R22" s="33">
        <f t="shared" si="6"/>
        <v>102.76119402985073</v>
      </c>
      <c r="S22" s="33">
        <v>94.12166780587832</v>
      </c>
      <c r="T22" s="33">
        <f t="shared" si="7"/>
        <v>42</v>
      </c>
      <c r="U22" s="33">
        <f t="shared" si="8"/>
        <v>41.8</v>
      </c>
      <c r="V22" s="33">
        <f t="shared" si="9"/>
        <v>99.52380952380952</v>
      </c>
      <c r="W22" s="42">
        <v>15</v>
      </c>
      <c r="X22" s="33">
        <v>15.3</v>
      </c>
      <c r="Y22" s="33">
        <f t="shared" si="10"/>
        <v>102</v>
      </c>
      <c r="Z22" s="33">
        <v>74.27184466019418</v>
      </c>
      <c r="AA22" s="34">
        <v>4</v>
      </c>
      <c r="AB22" s="34">
        <v>9</v>
      </c>
      <c r="AC22" s="33">
        <f t="shared" si="11"/>
        <v>225</v>
      </c>
      <c r="AD22" s="42">
        <f>AH22+май11!AD22</f>
        <v>0</v>
      </c>
      <c r="AE22" s="33"/>
      <c r="AF22" s="33"/>
      <c r="AG22" s="33"/>
      <c r="AH22" s="178"/>
      <c r="AI22" s="175"/>
      <c r="AJ22" s="33"/>
      <c r="AK22" s="42">
        <f t="shared" si="14"/>
        <v>15</v>
      </c>
      <c r="AL22" s="33">
        <f t="shared" si="15"/>
        <v>15.3</v>
      </c>
      <c r="AM22" s="33">
        <f t="shared" si="16"/>
        <v>102</v>
      </c>
      <c r="AN22" s="33">
        <v>74.27184466019418</v>
      </c>
      <c r="AO22" s="33">
        <f t="shared" si="17"/>
        <v>4</v>
      </c>
      <c r="AP22" s="33">
        <f t="shared" si="18"/>
        <v>9</v>
      </c>
      <c r="AQ22" s="33">
        <f t="shared" si="19"/>
        <v>225</v>
      </c>
      <c r="AR22" s="42">
        <f>AV22+май11!AR22</f>
        <v>6353</v>
      </c>
      <c r="AS22" s="42">
        <f>AW22+май11!AS22</f>
        <v>6455.8</v>
      </c>
      <c r="AT22" s="33">
        <f t="shared" si="20"/>
        <v>101.61813316543366</v>
      </c>
      <c r="AU22" s="33">
        <v>110.30591789250391</v>
      </c>
      <c r="AV22" s="33">
        <v>1193</v>
      </c>
      <c r="AW22" s="33">
        <v>1215.8</v>
      </c>
      <c r="AX22" s="33">
        <f t="shared" si="21"/>
        <v>101.91114836546522</v>
      </c>
      <c r="AY22" s="201">
        <f>BC22+май11!AY22</f>
        <v>192</v>
      </c>
      <c r="AZ22" s="202">
        <f>BD22+май11!AZ22</f>
        <v>279.5</v>
      </c>
      <c r="BA22" s="33">
        <f t="shared" si="22"/>
        <v>145.57291666666669</v>
      </c>
      <c r="BB22" s="33">
        <v>146.71916010498686</v>
      </c>
      <c r="BC22" s="42">
        <v>35</v>
      </c>
      <c r="BD22" s="33">
        <v>64</v>
      </c>
      <c r="BE22" s="33">
        <f t="shared" si="23"/>
        <v>182.85714285714286</v>
      </c>
      <c r="BF22" s="38">
        <f>BJ22+май11!BG22</f>
        <v>134.4</v>
      </c>
      <c r="BG22" s="38">
        <f>BK22+май11!BH22</f>
        <v>141.9</v>
      </c>
      <c r="BH22" s="39">
        <f t="shared" si="24"/>
        <v>105.58035714285714</v>
      </c>
      <c r="BI22" s="44">
        <v>81.83391003460207</v>
      </c>
      <c r="BJ22" s="34">
        <v>20.3</v>
      </c>
      <c r="BK22" s="34">
        <v>20.8</v>
      </c>
      <c r="BL22" s="39">
        <f t="shared" si="25"/>
        <v>102.46305418719213</v>
      </c>
      <c r="BM22" s="33">
        <v>100.28801843317972</v>
      </c>
      <c r="BN22" s="65">
        <v>1650</v>
      </c>
      <c r="BO22" s="65">
        <v>2243</v>
      </c>
      <c r="BP22" s="69">
        <f t="shared" si="26"/>
        <v>135.93939393939394</v>
      </c>
      <c r="BQ22" s="69">
        <v>560.75</v>
      </c>
      <c r="BR22" s="82">
        <v>8</v>
      </c>
      <c r="BS22" s="65"/>
      <c r="BT22" s="65">
        <v>5</v>
      </c>
      <c r="BU22" s="69"/>
      <c r="BV22" s="69"/>
      <c r="BW22" s="65"/>
      <c r="BX22" s="66"/>
      <c r="BY22" s="69"/>
      <c r="BZ22" s="69"/>
    </row>
    <row r="23" spans="1:78" ht="18.75">
      <c r="A23" s="32" t="s">
        <v>13</v>
      </c>
      <c r="B23" s="42">
        <f>SUM(B9:B22)</f>
        <v>1407</v>
      </c>
      <c r="C23" s="33">
        <f>SUM(C9:C22)</f>
        <v>1736.5</v>
      </c>
      <c r="D23" s="33">
        <f t="shared" si="0"/>
        <v>123.41862117981522</v>
      </c>
      <c r="E23" s="33">
        <v>89.92749870533402</v>
      </c>
      <c r="F23" s="42">
        <v>313</v>
      </c>
      <c r="G23" s="33">
        <v>374.1</v>
      </c>
      <c r="H23" s="33">
        <f t="shared" si="1"/>
        <v>119.52076677316295</v>
      </c>
      <c r="I23" s="42">
        <f>SUM(I9:I22)</f>
        <v>8649</v>
      </c>
      <c r="J23" s="33">
        <f>SUM(J9:J22)</f>
        <v>9418.699999999999</v>
      </c>
      <c r="K23" s="33">
        <f t="shared" si="2"/>
        <v>108.89929471615214</v>
      </c>
      <c r="L23" s="33">
        <v>115.57537978256069</v>
      </c>
      <c r="M23" s="42">
        <v>1669</v>
      </c>
      <c r="N23" s="33">
        <v>1750.4</v>
      </c>
      <c r="O23" s="33">
        <f t="shared" si="3"/>
        <v>104.87717195925705</v>
      </c>
      <c r="P23" s="42">
        <f>SUM(P9:P22)</f>
        <v>10056</v>
      </c>
      <c r="Q23" s="33">
        <f>SUM(Q9:Q22)</f>
        <v>11155.200000000003</v>
      </c>
      <c r="R23" s="33">
        <f t="shared" si="6"/>
        <v>110.93078758949883</v>
      </c>
      <c r="S23" s="33">
        <v>110.66227530653548</v>
      </c>
      <c r="T23" s="33">
        <f>SUM(T9:T22)</f>
        <v>1982</v>
      </c>
      <c r="U23" s="33">
        <f>SUM(U9:U22)</f>
        <v>2124.5</v>
      </c>
      <c r="V23" s="33">
        <f t="shared" si="9"/>
        <v>107.18970736629667</v>
      </c>
      <c r="W23" s="42">
        <v>275</v>
      </c>
      <c r="X23" s="33">
        <v>322.43</v>
      </c>
      <c r="Y23" s="33">
        <f t="shared" si="10"/>
        <v>117.24727272727273</v>
      </c>
      <c r="Z23" s="33">
        <v>100.0713842333954</v>
      </c>
      <c r="AA23" s="33">
        <v>59</v>
      </c>
      <c r="AB23" s="33">
        <v>80.6</v>
      </c>
      <c r="AC23" s="33">
        <f t="shared" si="11"/>
        <v>136.61016949152543</v>
      </c>
      <c r="AD23" s="42">
        <f>AH23+май11!AD23</f>
        <v>2695</v>
      </c>
      <c r="AE23" s="33">
        <f>AI23+май11!AE23</f>
        <v>2517.9</v>
      </c>
      <c r="AF23" s="33">
        <f t="shared" si="12"/>
        <v>93.42857142857143</v>
      </c>
      <c r="AG23" s="33">
        <v>105.68754197447949</v>
      </c>
      <c r="AH23" s="184">
        <v>426</v>
      </c>
      <c r="AI23" s="175">
        <v>384.7</v>
      </c>
      <c r="AJ23" s="33">
        <f t="shared" si="13"/>
        <v>90.30516431924882</v>
      </c>
      <c r="AK23" s="42">
        <f t="shared" si="14"/>
        <v>2970</v>
      </c>
      <c r="AL23" s="33">
        <f t="shared" si="15"/>
        <v>2840.33</v>
      </c>
      <c r="AM23" s="33">
        <f t="shared" si="16"/>
        <v>95.63400673400673</v>
      </c>
      <c r="AN23" s="33">
        <v>105.01848702211049</v>
      </c>
      <c r="AO23" s="33">
        <f>SUM(AO9:AO22)</f>
        <v>485</v>
      </c>
      <c r="AP23" s="33">
        <f>SUM(AP9:AP22)</f>
        <v>465.29999999999995</v>
      </c>
      <c r="AQ23" s="33">
        <f t="shared" si="19"/>
        <v>95.9381443298969</v>
      </c>
      <c r="AR23" s="42">
        <f>SUM(AR9:AR22)</f>
        <v>360998</v>
      </c>
      <c r="AS23" s="42">
        <f>SUM(AS9:AS22)</f>
        <v>369194.00000000006</v>
      </c>
      <c r="AT23" s="33">
        <f t="shared" si="20"/>
        <v>102.27037268904537</v>
      </c>
      <c r="AU23" s="33">
        <v>104.96068506712247</v>
      </c>
      <c r="AV23" s="33">
        <v>69285</v>
      </c>
      <c r="AW23" s="33">
        <v>70749.4</v>
      </c>
      <c r="AX23" s="33">
        <f t="shared" si="21"/>
        <v>102.11358879988452</v>
      </c>
      <c r="AY23" s="201">
        <f>BC23+май11!AY23</f>
        <v>5730</v>
      </c>
      <c r="AZ23" s="204">
        <f>SUM(AZ9:AZ22)</f>
        <v>7156.8</v>
      </c>
      <c r="BA23" s="33">
        <f t="shared" si="22"/>
        <v>124.90052356020942</v>
      </c>
      <c r="BB23" s="33">
        <v>120.08799203977428</v>
      </c>
      <c r="BC23" s="42">
        <f>SUM(BC9:BC22)</f>
        <v>985</v>
      </c>
      <c r="BD23" s="33">
        <f>SUM(BD9:BD22)</f>
        <v>1258.6000000000001</v>
      </c>
      <c r="BE23" s="33">
        <f t="shared" si="23"/>
        <v>127.77664974619292</v>
      </c>
      <c r="BF23" s="39">
        <f>SUM(BF9:BF22)</f>
        <v>9117.900000000001</v>
      </c>
      <c r="BG23" s="39">
        <f>BK23+май11!BH23</f>
        <v>9597.800000000001</v>
      </c>
      <c r="BH23" s="39">
        <f t="shared" si="24"/>
        <v>105.26327334144922</v>
      </c>
      <c r="BI23" s="44">
        <v>98.070831545174</v>
      </c>
      <c r="BJ23" s="37">
        <v>1731.3</v>
      </c>
      <c r="BK23" s="37">
        <v>1837.6</v>
      </c>
      <c r="BL23" s="39">
        <f t="shared" si="25"/>
        <v>106.13989487668225</v>
      </c>
      <c r="BM23" s="33">
        <v>96.29760782493435</v>
      </c>
      <c r="BN23" s="65">
        <v>59500</v>
      </c>
      <c r="BO23" s="69">
        <v>24889</v>
      </c>
      <c r="BP23" s="69">
        <f t="shared" si="26"/>
        <v>41.83025210084034</v>
      </c>
      <c r="BQ23" s="69">
        <v>135.98317215756978</v>
      </c>
      <c r="BR23" s="82">
        <v>200</v>
      </c>
      <c r="BS23" s="82">
        <f>SUM(BS9:BS22)</f>
        <v>54</v>
      </c>
      <c r="BT23" s="82">
        <f>SUM(BT9:BT22)</f>
        <v>58</v>
      </c>
      <c r="BU23" s="69">
        <f>BT23/BS23*100</f>
        <v>107.40740740740742</v>
      </c>
      <c r="BV23" s="69">
        <v>90.625</v>
      </c>
      <c r="BW23" s="65">
        <v>1900</v>
      </c>
      <c r="BX23" s="65">
        <v>2270</v>
      </c>
      <c r="BY23" s="69">
        <f>BX23/BW23*100</f>
        <v>119.47368421052632</v>
      </c>
      <c r="BZ23" s="69">
        <v>176.91528329826204</v>
      </c>
    </row>
    <row r="24" spans="39:65" ht="18.75">
      <c r="AM24" s="145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39">
        <f>BJ24+май11!BG24</f>
        <v>17843.6</v>
      </c>
      <c r="BG24" s="39">
        <f>BK24+май11!BH24</f>
        <v>18886.7</v>
      </c>
      <c r="BH24" s="39">
        <f t="shared" si="24"/>
        <v>105.8457934497523</v>
      </c>
      <c r="BI24" s="15">
        <v>112.86490298137312</v>
      </c>
      <c r="BJ24" s="37">
        <v>3393.3</v>
      </c>
      <c r="BK24" s="37">
        <v>3712.7</v>
      </c>
      <c r="BL24" s="39">
        <f t="shared" si="25"/>
        <v>109.41266613620957</v>
      </c>
      <c r="BM24" s="22"/>
    </row>
    <row r="25" spans="44:65" ht="18.75"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39">
        <f>BJ25+май11!BG25</f>
        <v>26942.5</v>
      </c>
      <c r="BG25" s="39">
        <f>BK25+май11!BH25</f>
        <v>28484.5</v>
      </c>
      <c r="BH25" s="39">
        <f t="shared" si="24"/>
        <v>105.72329961956018</v>
      </c>
      <c r="BI25" s="15">
        <v>107.40559190060519</v>
      </c>
      <c r="BJ25" s="37">
        <v>5124.6</v>
      </c>
      <c r="BK25" s="37">
        <v>5550.3</v>
      </c>
      <c r="BL25" s="39">
        <f t="shared" si="25"/>
        <v>108.30698981383912</v>
      </c>
      <c r="BM25" s="22"/>
    </row>
    <row r="34" ht="12.75">
      <c r="Q34" t="s">
        <v>62</v>
      </c>
    </row>
  </sheetData>
  <mergeCells count="2">
    <mergeCell ref="BR6:BV6"/>
    <mergeCell ref="BN6:BQ6"/>
  </mergeCells>
  <printOptions/>
  <pageMargins left="0.18" right="0.4" top="0.53" bottom="1" header="0.5" footer="0.5"/>
  <pageSetup fitToWidth="0" horizontalDpi="600" verticalDpi="600" orientation="landscape" paperSize="9" scale="63" r:id="rId1"/>
  <colBreaks count="3" manualBreakCount="3">
    <brk id="22" max="24" man="1"/>
    <brk id="43" max="24" man="1"/>
    <brk id="64" max="2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E25"/>
  <sheetViews>
    <sheetView view="pageBreakPreview" zoomScale="75" zoomScaleNormal="75" zoomScaleSheetLayoutView="7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3" sqref="H3"/>
    </sheetView>
  </sheetViews>
  <sheetFormatPr defaultColWidth="9.00390625" defaultRowHeight="12.75"/>
  <cols>
    <col min="1" max="1" width="23.75390625" style="0" customWidth="1"/>
    <col min="2" max="2" width="10.125" style="0" bestFit="1" customWidth="1"/>
    <col min="3" max="3" width="11.375" style="0" customWidth="1"/>
    <col min="4" max="4" width="9.625" style="0" bestFit="1" customWidth="1"/>
    <col min="5" max="6" width="9.25390625" style="0" customWidth="1"/>
    <col min="7" max="8" width="10.125" style="0" bestFit="1" customWidth="1"/>
    <col min="9" max="9" width="9.625" style="0" bestFit="1" customWidth="1"/>
    <col min="10" max="11" width="9.375" style="0" bestFit="1" customWidth="1"/>
    <col min="12" max="12" width="10.875" style="0" customWidth="1"/>
    <col min="13" max="13" width="13.75390625" style="0" customWidth="1"/>
    <col min="14" max="16" width="9.375" style="0" bestFit="1" customWidth="1"/>
    <col min="17" max="18" width="11.00390625" style="0" customWidth="1"/>
    <col min="19" max="19" width="11.75390625" style="0" bestFit="1" customWidth="1"/>
    <col min="20" max="20" width="9.375" style="0" bestFit="1" customWidth="1"/>
    <col min="21" max="21" width="8.25390625" style="0" customWidth="1"/>
    <col min="22" max="23" width="9.25390625" style="0" bestFit="1" customWidth="1"/>
    <col min="26" max="26" width="7.625" style="0" customWidth="1"/>
    <col min="29" max="30" width="9.25390625" style="0" bestFit="1" customWidth="1"/>
    <col min="31" max="31" width="7.75390625" style="0" customWidth="1"/>
    <col min="32" max="34" width="9.25390625" style="0" customWidth="1"/>
    <col min="35" max="36" width="9.25390625" style="0" bestFit="1" customWidth="1"/>
    <col min="37" max="38" width="11.125" style="0" bestFit="1" customWidth="1"/>
    <col min="39" max="40" width="9.25390625" style="0" bestFit="1" customWidth="1"/>
    <col min="45" max="45" width="10.875" style="0" bestFit="1" customWidth="1"/>
    <col min="46" max="46" width="9.25390625" style="0" bestFit="1" customWidth="1"/>
  </cols>
  <sheetData>
    <row r="1" spans="1:10" ht="12.75">
      <c r="A1" s="25"/>
      <c r="G1" s="19"/>
      <c r="H1" s="19"/>
      <c r="I1" s="19"/>
      <c r="J1" s="19"/>
    </row>
    <row r="2" spans="1:10" ht="12.75">
      <c r="A2" s="25"/>
      <c r="G2" s="19"/>
      <c r="H2" s="19"/>
      <c r="I2" s="19"/>
      <c r="J2" s="19"/>
    </row>
    <row r="3" spans="1:20" ht="12.75">
      <c r="A3" s="25"/>
      <c r="G3" s="19"/>
      <c r="H3" s="19"/>
      <c r="I3" s="19"/>
      <c r="J3" s="19"/>
      <c r="Q3" s="21"/>
      <c r="R3" s="21"/>
      <c r="S3" s="21"/>
      <c r="T3" s="21"/>
    </row>
    <row r="4" spans="1:20" ht="12.75">
      <c r="A4" s="25"/>
      <c r="G4" s="19"/>
      <c r="H4" s="19"/>
      <c r="I4" s="19"/>
      <c r="J4" s="19"/>
      <c r="Q4" s="21"/>
      <c r="R4" s="21"/>
      <c r="S4" s="21"/>
      <c r="T4" s="21"/>
    </row>
    <row r="5" ht="12.75">
      <c r="A5" s="25"/>
    </row>
    <row r="6" spans="1:57" ht="12.75" customHeight="1">
      <c r="A6" s="26" t="s">
        <v>0</v>
      </c>
      <c r="B6" s="110"/>
      <c r="C6" s="111" t="s">
        <v>18</v>
      </c>
      <c r="D6" s="111"/>
      <c r="E6" s="111"/>
      <c r="F6" s="111"/>
      <c r="G6" s="110"/>
      <c r="H6" s="111"/>
      <c r="I6" s="111" t="s">
        <v>19</v>
      </c>
      <c r="J6" s="111"/>
      <c r="K6" s="111"/>
      <c r="L6" s="110"/>
      <c r="M6" s="111"/>
      <c r="N6" s="111" t="s">
        <v>20</v>
      </c>
      <c r="O6" s="111"/>
      <c r="P6" s="111"/>
      <c r="Q6" s="110"/>
      <c r="R6" s="111"/>
      <c r="S6" s="111" t="s">
        <v>21</v>
      </c>
      <c r="T6" s="111"/>
      <c r="U6" s="111"/>
      <c r="V6" s="110"/>
      <c r="W6" s="111"/>
      <c r="X6" s="111" t="s">
        <v>22</v>
      </c>
      <c r="Y6" s="111"/>
      <c r="Z6" s="111"/>
      <c r="AA6" s="110"/>
      <c r="AB6" s="111"/>
      <c r="AC6" s="111" t="s">
        <v>23</v>
      </c>
      <c r="AD6" s="111"/>
      <c r="AE6" s="111"/>
      <c r="AF6" s="112"/>
      <c r="AG6" s="99" t="s">
        <v>26</v>
      </c>
      <c r="AH6" s="110"/>
      <c r="AI6" s="111" t="s">
        <v>25</v>
      </c>
      <c r="AJ6" s="111"/>
      <c r="AK6" s="111"/>
      <c r="AL6" s="111"/>
      <c r="AM6" s="110" t="s">
        <v>43</v>
      </c>
      <c r="AN6" s="111"/>
      <c r="AO6" s="111"/>
      <c r="AP6" s="111"/>
      <c r="AQ6" s="111"/>
      <c r="AR6" s="110" t="s">
        <v>75</v>
      </c>
      <c r="AS6" s="111"/>
      <c r="AT6" s="111"/>
      <c r="AU6" s="111"/>
      <c r="AV6" s="112"/>
      <c r="AW6" s="110" t="s">
        <v>74</v>
      </c>
      <c r="AX6" s="111"/>
      <c r="AY6" s="111"/>
      <c r="AZ6" s="111"/>
      <c r="BA6" s="112"/>
      <c r="BB6" s="110" t="s">
        <v>71</v>
      </c>
      <c r="BC6" s="111"/>
      <c r="BD6" s="112"/>
      <c r="BE6" s="99" t="s">
        <v>51</v>
      </c>
    </row>
    <row r="7" spans="1:57" ht="12.75" customHeight="1">
      <c r="A7" s="27" t="s">
        <v>1</v>
      </c>
      <c r="B7" s="99" t="s">
        <v>14</v>
      </c>
      <c r="C7" s="99" t="s">
        <v>16</v>
      </c>
      <c r="D7" s="99" t="s">
        <v>17</v>
      </c>
      <c r="E7" s="99" t="s">
        <v>14</v>
      </c>
      <c r="F7" s="172" t="s">
        <v>16</v>
      </c>
      <c r="G7" s="99" t="s">
        <v>14</v>
      </c>
      <c r="H7" s="99" t="s">
        <v>16</v>
      </c>
      <c r="I7" s="99" t="s">
        <v>17</v>
      </c>
      <c r="J7" s="113" t="s">
        <v>14</v>
      </c>
      <c r="K7" s="170" t="s">
        <v>16</v>
      </c>
      <c r="L7" s="99" t="s">
        <v>14</v>
      </c>
      <c r="M7" s="99" t="s">
        <v>16</v>
      </c>
      <c r="N7" s="99" t="s">
        <v>17</v>
      </c>
      <c r="O7" s="113" t="s">
        <v>14</v>
      </c>
      <c r="P7" s="170" t="s">
        <v>16</v>
      </c>
      <c r="Q7" s="99" t="s">
        <v>14</v>
      </c>
      <c r="R7" s="99" t="s">
        <v>16</v>
      </c>
      <c r="S7" s="99" t="s">
        <v>17</v>
      </c>
      <c r="T7" s="113" t="s">
        <v>14</v>
      </c>
      <c r="U7" s="170" t="s">
        <v>16</v>
      </c>
      <c r="V7" s="99" t="s">
        <v>14</v>
      </c>
      <c r="W7" s="100" t="s">
        <v>16</v>
      </c>
      <c r="X7" s="100" t="s">
        <v>17</v>
      </c>
      <c r="Y7" s="113" t="s">
        <v>14</v>
      </c>
      <c r="Z7" s="170" t="s">
        <v>16</v>
      </c>
      <c r="AA7" s="99" t="s">
        <v>14</v>
      </c>
      <c r="AB7" s="99" t="s">
        <v>16</v>
      </c>
      <c r="AC7" s="99" t="s">
        <v>17</v>
      </c>
      <c r="AD7" s="113" t="s">
        <v>14</v>
      </c>
      <c r="AE7" s="28" t="s">
        <v>16</v>
      </c>
      <c r="AF7" s="99" t="s">
        <v>17</v>
      </c>
      <c r="AG7" s="100" t="s">
        <v>27</v>
      </c>
      <c r="AH7" s="100" t="s">
        <v>14</v>
      </c>
      <c r="AI7" s="100" t="s">
        <v>16</v>
      </c>
      <c r="AJ7" s="100" t="s">
        <v>17</v>
      </c>
      <c r="AK7" s="113" t="s">
        <v>14</v>
      </c>
      <c r="AL7" s="170" t="s">
        <v>16</v>
      </c>
      <c r="AM7" s="114" t="s">
        <v>38</v>
      </c>
      <c r="AN7" s="114" t="s">
        <v>16</v>
      </c>
      <c r="AO7" s="115" t="s">
        <v>17</v>
      </c>
      <c r="AP7" s="115" t="s">
        <v>14</v>
      </c>
      <c r="AQ7" s="115" t="s">
        <v>73</v>
      </c>
      <c r="AR7" s="114" t="s">
        <v>38</v>
      </c>
      <c r="AS7" s="114" t="s">
        <v>16</v>
      </c>
      <c r="AT7" s="100" t="s">
        <v>17</v>
      </c>
      <c r="AU7" s="113" t="s">
        <v>14</v>
      </c>
      <c r="AV7" s="170" t="s">
        <v>16</v>
      </c>
      <c r="AW7" s="114" t="s">
        <v>38</v>
      </c>
      <c r="AX7" s="114" t="s">
        <v>16</v>
      </c>
      <c r="AY7" s="100" t="s">
        <v>17</v>
      </c>
      <c r="AZ7" s="113" t="s">
        <v>14</v>
      </c>
      <c r="BA7" s="170" t="s">
        <v>16</v>
      </c>
      <c r="BB7" s="116" t="s">
        <v>14</v>
      </c>
      <c r="BC7" s="99" t="s">
        <v>16</v>
      </c>
      <c r="BD7" s="117" t="s">
        <v>42</v>
      </c>
      <c r="BE7" s="100"/>
    </row>
    <row r="8" spans="1:57" ht="15">
      <c r="A8" s="27"/>
      <c r="B8" s="101" t="s">
        <v>15</v>
      </c>
      <c r="C8" s="101" t="s">
        <v>15</v>
      </c>
      <c r="D8" s="101"/>
      <c r="E8" s="101" t="s">
        <v>69</v>
      </c>
      <c r="F8" s="173" t="s">
        <v>69</v>
      </c>
      <c r="G8" s="101" t="s">
        <v>15</v>
      </c>
      <c r="H8" s="101" t="s">
        <v>15</v>
      </c>
      <c r="I8" s="101"/>
      <c r="J8" s="118" t="s">
        <v>69</v>
      </c>
      <c r="K8" s="171" t="s">
        <v>69</v>
      </c>
      <c r="L8" s="101" t="s">
        <v>15</v>
      </c>
      <c r="M8" s="101" t="s">
        <v>15</v>
      </c>
      <c r="N8" s="101"/>
      <c r="O8" s="118" t="s">
        <v>69</v>
      </c>
      <c r="P8" s="171" t="s">
        <v>69</v>
      </c>
      <c r="Q8" s="101" t="s">
        <v>15</v>
      </c>
      <c r="R8" s="101" t="s">
        <v>15</v>
      </c>
      <c r="S8" s="101"/>
      <c r="T8" s="118" t="s">
        <v>69</v>
      </c>
      <c r="U8" s="171" t="s">
        <v>69</v>
      </c>
      <c r="V8" s="101" t="s">
        <v>15</v>
      </c>
      <c r="W8" s="101" t="s">
        <v>15</v>
      </c>
      <c r="X8" s="101"/>
      <c r="Y8" s="118" t="s">
        <v>69</v>
      </c>
      <c r="Z8" s="171" t="s">
        <v>69</v>
      </c>
      <c r="AA8" s="101" t="s">
        <v>15</v>
      </c>
      <c r="AB8" s="101" t="s">
        <v>15</v>
      </c>
      <c r="AC8" s="101"/>
      <c r="AD8" s="118" t="s">
        <v>72</v>
      </c>
      <c r="AE8" s="118" t="s">
        <v>72</v>
      </c>
      <c r="AF8" s="101"/>
      <c r="AG8" s="101"/>
      <c r="AH8" s="101" t="s">
        <v>15</v>
      </c>
      <c r="AI8" s="101" t="s">
        <v>15</v>
      </c>
      <c r="AJ8" s="101"/>
      <c r="AK8" s="118" t="s">
        <v>69</v>
      </c>
      <c r="AL8" s="171" t="s">
        <v>69</v>
      </c>
      <c r="AM8" s="14"/>
      <c r="AN8" s="14"/>
      <c r="AO8" s="119"/>
      <c r="AP8" s="14" t="s">
        <v>69</v>
      </c>
      <c r="AQ8" s="120"/>
      <c r="AR8" s="120"/>
      <c r="AS8" s="120"/>
      <c r="AT8" s="120"/>
      <c r="AU8" s="118" t="s">
        <v>69</v>
      </c>
      <c r="AV8" s="171" t="s">
        <v>69</v>
      </c>
      <c r="AW8" s="120"/>
      <c r="AX8" s="120"/>
      <c r="AY8" s="120"/>
      <c r="AZ8" s="118" t="s">
        <v>69</v>
      </c>
      <c r="BA8" s="171" t="s">
        <v>69</v>
      </c>
      <c r="BB8" s="121" t="s">
        <v>69</v>
      </c>
      <c r="BC8" s="101" t="s">
        <v>69</v>
      </c>
      <c r="BD8" s="122"/>
      <c r="BE8" s="101"/>
    </row>
    <row r="9" spans="1:57" ht="18">
      <c r="A9" s="32" t="s">
        <v>89</v>
      </c>
      <c r="B9" s="57"/>
      <c r="C9" s="57"/>
      <c r="D9" s="57"/>
      <c r="E9" s="54">
        <v>15</v>
      </c>
      <c r="F9" s="124">
        <f>D9*E9/100</f>
        <v>0</v>
      </c>
      <c r="G9" s="54"/>
      <c r="H9" s="54"/>
      <c r="I9" s="57"/>
      <c r="J9" s="54">
        <v>15</v>
      </c>
      <c r="K9" s="124">
        <f>I9*J9/100</f>
        <v>0</v>
      </c>
      <c r="L9" s="57"/>
      <c r="M9" s="57"/>
      <c r="N9" s="57"/>
      <c r="O9" s="54">
        <v>20</v>
      </c>
      <c r="P9" s="124">
        <f>N9*O9/100</f>
        <v>0</v>
      </c>
      <c r="Q9" s="57"/>
      <c r="R9" s="57"/>
      <c r="S9" s="57"/>
      <c r="T9" s="123">
        <v>20</v>
      </c>
      <c r="U9" s="124">
        <f>S9*T9/100</f>
        <v>0</v>
      </c>
      <c r="V9" s="57"/>
      <c r="W9" s="57"/>
      <c r="X9" s="57"/>
      <c r="Y9" s="57">
        <v>5</v>
      </c>
      <c r="Z9" s="124">
        <f>X9*Y9/100</f>
        <v>0</v>
      </c>
      <c r="AA9" s="57"/>
      <c r="AB9" s="57"/>
      <c r="AC9" s="57"/>
      <c r="AD9" s="53"/>
      <c r="AE9" s="61"/>
      <c r="AF9" s="60"/>
      <c r="AG9" s="16"/>
      <c r="AH9" s="58"/>
      <c r="AI9" s="58"/>
      <c r="AJ9" s="55"/>
      <c r="AK9" s="58">
        <v>20</v>
      </c>
      <c r="AL9" s="128">
        <f>AJ9*AK9/100</f>
        <v>0</v>
      </c>
      <c r="AM9" s="55"/>
      <c r="AN9" s="55"/>
      <c r="AO9" s="55"/>
      <c r="AP9" s="55"/>
      <c r="AQ9" s="55">
        <f>AO9*AP9/100</f>
        <v>0</v>
      </c>
      <c r="AR9" s="55"/>
      <c r="AS9" s="55"/>
      <c r="AT9" s="55"/>
      <c r="AU9" s="55">
        <v>5</v>
      </c>
      <c r="AV9" s="128">
        <f>AT9*AU9/100</f>
        <v>0</v>
      </c>
      <c r="AW9" s="55"/>
      <c r="AX9" s="55"/>
      <c r="AY9" s="55"/>
      <c r="AZ9" s="55">
        <v>5</v>
      </c>
      <c r="BA9" s="128"/>
      <c r="BB9" s="61">
        <f>E9+J9+O9+T9+Y9+AK9+AP9+AU9+AZ9</f>
        <v>105</v>
      </c>
      <c r="BC9" s="61">
        <f>F9+K9+P9+U9+Z9+AL9+AV9+BA9+AQ9</f>
        <v>0</v>
      </c>
      <c r="BD9" s="61">
        <f>BC9/BB9*100</f>
        <v>0</v>
      </c>
      <c r="BE9" s="102"/>
    </row>
    <row r="10" spans="1:57" ht="18">
      <c r="A10" s="32" t="s">
        <v>92</v>
      </c>
      <c r="B10" s="57"/>
      <c r="C10" s="57"/>
      <c r="D10" s="57"/>
      <c r="E10" s="54">
        <v>15</v>
      </c>
      <c r="F10" s="124">
        <f aca="true" t="shared" si="0" ref="F10:F23">D10*E10/100</f>
        <v>0</v>
      </c>
      <c r="G10" s="54"/>
      <c r="H10" s="54"/>
      <c r="I10" s="57"/>
      <c r="J10" s="54">
        <v>15</v>
      </c>
      <c r="K10" s="124">
        <f aca="true" t="shared" si="1" ref="K10:K23">I10*J10/100</f>
        <v>0</v>
      </c>
      <c r="L10" s="57"/>
      <c r="M10" s="57"/>
      <c r="N10" s="57"/>
      <c r="O10" s="54">
        <v>20</v>
      </c>
      <c r="P10" s="124">
        <f aca="true" t="shared" si="2" ref="P10:P23">N10*O10/100</f>
        <v>0</v>
      </c>
      <c r="Q10" s="57"/>
      <c r="R10" s="57"/>
      <c r="S10" s="57"/>
      <c r="T10" s="123">
        <v>20</v>
      </c>
      <c r="U10" s="124">
        <f aca="true" t="shared" si="3" ref="U10:U23">S10*T10/100</f>
        <v>0</v>
      </c>
      <c r="V10" s="57"/>
      <c r="W10" s="57"/>
      <c r="X10" s="57"/>
      <c r="Y10" s="57">
        <v>5</v>
      </c>
      <c r="Z10" s="124">
        <f aca="true" t="shared" si="4" ref="Z10:Z23">X10*Y10/100</f>
        <v>0</v>
      </c>
      <c r="AA10" s="57"/>
      <c r="AB10" s="57"/>
      <c r="AC10" s="57"/>
      <c r="AD10" s="53"/>
      <c r="AE10" s="61"/>
      <c r="AF10" s="60"/>
      <c r="AG10" s="16"/>
      <c r="AH10" s="58"/>
      <c r="AI10" s="58"/>
      <c r="AJ10" s="55"/>
      <c r="AK10" s="54">
        <v>20</v>
      </c>
      <c r="AL10" s="128">
        <f aca="true" t="shared" si="5" ref="AL10:AL23">AJ10*AK10/100</f>
        <v>0</v>
      </c>
      <c r="AM10" s="55"/>
      <c r="AN10" s="55"/>
      <c r="AO10" s="55"/>
      <c r="AP10" s="55"/>
      <c r="AQ10" s="55">
        <f>AO10*AP10/100</f>
        <v>0</v>
      </c>
      <c r="AR10" s="55"/>
      <c r="AS10" s="55"/>
      <c r="AT10" s="55"/>
      <c r="AU10" s="55"/>
      <c r="AV10" s="128"/>
      <c r="AW10" s="55"/>
      <c r="AX10" s="55"/>
      <c r="AY10" s="55"/>
      <c r="AZ10" s="55">
        <v>5</v>
      </c>
      <c r="BA10" s="128"/>
      <c r="BB10" s="61">
        <f aca="true" t="shared" si="6" ref="BB10:BB23">E10+J10+O10+T10+Y10+AK10+AP10+AU10+AZ10</f>
        <v>100</v>
      </c>
      <c r="BC10" s="61">
        <f aca="true" t="shared" si="7" ref="BC10:BC22">F10+K10+P10+U10+Z10+AL10+AV10+BA10+AQ10</f>
        <v>0</v>
      </c>
      <c r="BD10" s="61">
        <f aca="true" t="shared" si="8" ref="BD10:BD23">BC10/BB10*100</f>
        <v>0</v>
      </c>
      <c r="BE10" s="102"/>
    </row>
    <row r="11" spans="1:57" ht="18">
      <c r="A11" s="32" t="s">
        <v>2</v>
      </c>
      <c r="B11" s="57"/>
      <c r="C11" s="57"/>
      <c r="D11" s="57"/>
      <c r="E11" s="54">
        <v>15</v>
      </c>
      <c r="F11" s="124">
        <f t="shared" si="0"/>
        <v>0</v>
      </c>
      <c r="G11" s="54"/>
      <c r="H11" s="54"/>
      <c r="I11" s="57"/>
      <c r="J11" s="54">
        <v>15</v>
      </c>
      <c r="K11" s="124">
        <f t="shared" si="1"/>
        <v>0</v>
      </c>
      <c r="L11" s="57"/>
      <c r="M11" s="57"/>
      <c r="N11" s="57"/>
      <c r="O11" s="54">
        <v>20</v>
      </c>
      <c r="P11" s="124">
        <f t="shared" si="2"/>
        <v>0</v>
      </c>
      <c r="Q11" s="57"/>
      <c r="R11" s="57"/>
      <c r="S11" s="57"/>
      <c r="T11" s="123">
        <v>20</v>
      </c>
      <c r="U11" s="124">
        <f t="shared" si="3"/>
        <v>0</v>
      </c>
      <c r="V11" s="57"/>
      <c r="W11" s="57"/>
      <c r="X11" s="57"/>
      <c r="Y11" s="57">
        <v>5</v>
      </c>
      <c r="Z11" s="124">
        <f t="shared" si="4"/>
        <v>0</v>
      </c>
      <c r="AA11" s="57"/>
      <c r="AB11" s="57"/>
      <c r="AC11" s="57"/>
      <c r="AD11" s="53"/>
      <c r="AE11" s="61"/>
      <c r="AF11" s="60"/>
      <c r="AG11" s="16"/>
      <c r="AH11" s="58"/>
      <c r="AI11" s="58"/>
      <c r="AJ11" s="55"/>
      <c r="AK11" s="54">
        <v>20</v>
      </c>
      <c r="AL11" s="128">
        <f t="shared" si="5"/>
        <v>0</v>
      </c>
      <c r="AM11" s="55"/>
      <c r="AN11" s="55"/>
      <c r="AO11" s="55"/>
      <c r="AP11" s="55"/>
      <c r="AQ11" s="55">
        <f aca="true" t="shared" si="9" ref="AQ11:AQ23">AO11*AP11/100</f>
        <v>0</v>
      </c>
      <c r="AR11" s="55"/>
      <c r="AS11" s="55"/>
      <c r="AT11" s="55"/>
      <c r="AU11" s="55"/>
      <c r="AV11" s="128"/>
      <c r="AW11" s="55"/>
      <c r="AX11" s="55"/>
      <c r="AY11" s="55"/>
      <c r="AZ11" s="55">
        <v>5</v>
      </c>
      <c r="BA11" s="128"/>
      <c r="BB11" s="61">
        <f t="shared" si="6"/>
        <v>100</v>
      </c>
      <c r="BC11" s="61">
        <f t="shared" si="7"/>
        <v>0</v>
      </c>
      <c r="BD11" s="61">
        <f t="shared" si="8"/>
        <v>0</v>
      </c>
      <c r="BE11" s="102"/>
    </row>
    <row r="12" spans="1:57" ht="18">
      <c r="A12" s="32" t="s">
        <v>3</v>
      </c>
      <c r="B12" s="57"/>
      <c r="C12" s="57"/>
      <c r="D12" s="57"/>
      <c r="E12" s="54">
        <v>15</v>
      </c>
      <c r="F12" s="124">
        <f t="shared" si="0"/>
        <v>0</v>
      </c>
      <c r="G12" s="54"/>
      <c r="H12" s="54"/>
      <c r="I12" s="57"/>
      <c r="J12" s="54">
        <v>15</v>
      </c>
      <c r="K12" s="124">
        <f t="shared" si="1"/>
        <v>0</v>
      </c>
      <c r="L12" s="57"/>
      <c r="M12" s="57"/>
      <c r="N12" s="57"/>
      <c r="O12" s="54">
        <v>20</v>
      </c>
      <c r="P12" s="124">
        <f t="shared" si="2"/>
        <v>0</v>
      </c>
      <c r="Q12" s="57"/>
      <c r="R12" s="57"/>
      <c r="S12" s="57"/>
      <c r="T12" s="123">
        <v>20</v>
      </c>
      <c r="U12" s="124">
        <f t="shared" si="3"/>
        <v>0</v>
      </c>
      <c r="V12" s="57"/>
      <c r="W12" s="57"/>
      <c r="X12" s="57"/>
      <c r="Y12" s="57">
        <v>5</v>
      </c>
      <c r="Z12" s="124">
        <f t="shared" si="4"/>
        <v>0</v>
      </c>
      <c r="AA12" s="57"/>
      <c r="AB12" s="57"/>
      <c r="AC12" s="57"/>
      <c r="AD12" s="53"/>
      <c r="AE12" s="61"/>
      <c r="AF12" s="60"/>
      <c r="AG12" s="16"/>
      <c r="AH12" s="58"/>
      <c r="AI12" s="58"/>
      <c r="AJ12" s="55"/>
      <c r="AK12" s="54">
        <v>20</v>
      </c>
      <c r="AL12" s="128">
        <f t="shared" si="5"/>
        <v>0</v>
      </c>
      <c r="AM12" s="55"/>
      <c r="AN12" s="55"/>
      <c r="AO12" s="55"/>
      <c r="AP12" s="55"/>
      <c r="AQ12" s="55">
        <f t="shared" si="9"/>
        <v>0</v>
      </c>
      <c r="AR12" s="55"/>
      <c r="AS12" s="55"/>
      <c r="AT12" s="55"/>
      <c r="AU12" s="55">
        <v>5</v>
      </c>
      <c r="AV12" s="128">
        <f>AT12*AU12/100</f>
        <v>0</v>
      </c>
      <c r="AW12" s="55"/>
      <c r="AX12" s="55"/>
      <c r="AY12" s="55"/>
      <c r="AZ12" s="55">
        <v>5</v>
      </c>
      <c r="BA12" s="128">
        <f>AY12*AZ12/100</f>
        <v>0</v>
      </c>
      <c r="BB12" s="61">
        <f t="shared" si="6"/>
        <v>105</v>
      </c>
      <c r="BC12" s="61">
        <f t="shared" si="7"/>
        <v>0</v>
      </c>
      <c r="BD12" s="61">
        <f t="shared" si="8"/>
        <v>0</v>
      </c>
      <c r="BE12" s="102"/>
    </row>
    <row r="13" spans="1:57" ht="18">
      <c r="A13" s="32" t="s">
        <v>4</v>
      </c>
      <c r="B13" s="57"/>
      <c r="C13" s="57"/>
      <c r="D13" s="57"/>
      <c r="E13" s="54">
        <v>15</v>
      </c>
      <c r="F13" s="124">
        <f t="shared" si="0"/>
        <v>0</v>
      </c>
      <c r="G13" s="54"/>
      <c r="H13" s="54"/>
      <c r="I13" s="57"/>
      <c r="J13" s="54">
        <v>15</v>
      </c>
      <c r="K13" s="124">
        <f t="shared" si="1"/>
        <v>0</v>
      </c>
      <c r="L13" s="57"/>
      <c r="M13" s="57"/>
      <c r="N13" s="57"/>
      <c r="O13" s="54">
        <v>20</v>
      </c>
      <c r="P13" s="124">
        <f t="shared" si="2"/>
        <v>0</v>
      </c>
      <c r="Q13" s="57"/>
      <c r="R13" s="57"/>
      <c r="S13" s="57"/>
      <c r="T13" s="123">
        <v>20</v>
      </c>
      <c r="U13" s="124">
        <f t="shared" si="3"/>
        <v>0</v>
      </c>
      <c r="V13" s="57"/>
      <c r="W13" s="57"/>
      <c r="X13" s="57"/>
      <c r="Y13" s="57">
        <v>5</v>
      </c>
      <c r="Z13" s="124">
        <f t="shared" si="4"/>
        <v>0</v>
      </c>
      <c r="AA13" s="57"/>
      <c r="AB13" s="57"/>
      <c r="AC13" s="57"/>
      <c r="AD13" s="53"/>
      <c r="AE13" s="61"/>
      <c r="AF13" s="60"/>
      <c r="AG13" s="16"/>
      <c r="AH13" s="58"/>
      <c r="AI13" s="58"/>
      <c r="AJ13" s="55"/>
      <c r="AK13" s="54">
        <v>20</v>
      </c>
      <c r="AL13" s="128">
        <f t="shared" si="5"/>
        <v>0</v>
      </c>
      <c r="AM13" s="55"/>
      <c r="AN13" s="55"/>
      <c r="AO13" s="55"/>
      <c r="AP13" s="55"/>
      <c r="AQ13" s="55">
        <f t="shared" si="9"/>
        <v>0</v>
      </c>
      <c r="AR13" s="55"/>
      <c r="AS13" s="55"/>
      <c r="AT13" s="55"/>
      <c r="AU13" s="55"/>
      <c r="AV13" s="128"/>
      <c r="AW13" s="55"/>
      <c r="AX13" s="55"/>
      <c r="AY13" s="55"/>
      <c r="AZ13" s="55">
        <v>5</v>
      </c>
      <c r="BA13" s="128"/>
      <c r="BB13" s="61">
        <f t="shared" si="6"/>
        <v>100</v>
      </c>
      <c r="BC13" s="61">
        <f t="shared" si="7"/>
        <v>0</v>
      </c>
      <c r="BD13" s="61">
        <f t="shared" si="8"/>
        <v>0</v>
      </c>
      <c r="BE13" s="102"/>
    </row>
    <row r="14" spans="1:57" ht="18">
      <c r="A14" s="32" t="s">
        <v>5</v>
      </c>
      <c r="B14" s="57"/>
      <c r="C14" s="57"/>
      <c r="D14" s="57"/>
      <c r="E14" s="54">
        <v>15</v>
      </c>
      <c r="F14" s="124">
        <f t="shared" si="0"/>
        <v>0</v>
      </c>
      <c r="G14" s="54"/>
      <c r="H14" s="54"/>
      <c r="I14" s="57"/>
      <c r="J14" s="54">
        <v>15</v>
      </c>
      <c r="K14" s="124">
        <f t="shared" si="1"/>
        <v>0</v>
      </c>
      <c r="L14" s="57"/>
      <c r="M14" s="57"/>
      <c r="N14" s="57"/>
      <c r="O14" s="54">
        <v>20</v>
      </c>
      <c r="P14" s="124">
        <f t="shared" si="2"/>
        <v>0</v>
      </c>
      <c r="Q14" s="57"/>
      <c r="R14" s="57"/>
      <c r="S14" s="57"/>
      <c r="T14" s="123">
        <v>20</v>
      </c>
      <c r="U14" s="124">
        <f t="shared" si="3"/>
        <v>0</v>
      </c>
      <c r="V14" s="57"/>
      <c r="W14" s="57"/>
      <c r="X14" s="57"/>
      <c r="Y14" s="57">
        <v>5</v>
      </c>
      <c r="Z14" s="124">
        <f t="shared" si="4"/>
        <v>0</v>
      </c>
      <c r="AA14" s="57"/>
      <c r="AB14" s="57"/>
      <c r="AC14" s="57"/>
      <c r="AD14" s="53"/>
      <c r="AE14" s="61"/>
      <c r="AF14" s="60"/>
      <c r="AG14" s="16"/>
      <c r="AH14" s="58"/>
      <c r="AI14" s="58"/>
      <c r="AJ14" s="55"/>
      <c r="AK14" s="54">
        <v>20</v>
      </c>
      <c r="AL14" s="128">
        <f t="shared" si="5"/>
        <v>0</v>
      </c>
      <c r="AM14" s="55"/>
      <c r="AN14" s="55"/>
      <c r="AO14" s="55"/>
      <c r="AP14" s="55"/>
      <c r="AQ14" s="55">
        <f t="shared" si="9"/>
        <v>0</v>
      </c>
      <c r="AR14" s="55"/>
      <c r="AS14" s="55"/>
      <c r="AT14" s="55"/>
      <c r="AU14" s="55"/>
      <c r="AV14" s="128"/>
      <c r="AW14" s="55"/>
      <c r="AX14" s="55"/>
      <c r="AY14" s="55"/>
      <c r="AZ14" s="55">
        <v>5</v>
      </c>
      <c r="BA14" s="128"/>
      <c r="BB14" s="61">
        <f t="shared" si="6"/>
        <v>100</v>
      </c>
      <c r="BC14" s="61">
        <f t="shared" si="7"/>
        <v>0</v>
      </c>
      <c r="BD14" s="61">
        <f t="shared" si="8"/>
        <v>0</v>
      </c>
      <c r="BE14" s="102"/>
    </row>
    <row r="15" spans="1:57" ht="18">
      <c r="A15" s="32" t="s">
        <v>6</v>
      </c>
      <c r="B15" s="57"/>
      <c r="C15" s="57"/>
      <c r="D15" s="57"/>
      <c r="E15" s="54">
        <v>15</v>
      </c>
      <c r="F15" s="124">
        <f t="shared" si="0"/>
        <v>0</v>
      </c>
      <c r="G15" s="54"/>
      <c r="H15" s="54"/>
      <c r="I15" s="57"/>
      <c r="J15" s="54"/>
      <c r="K15" s="124">
        <f t="shared" si="1"/>
        <v>0</v>
      </c>
      <c r="L15" s="57"/>
      <c r="M15" s="57"/>
      <c r="N15" s="57"/>
      <c r="O15" s="54">
        <v>20</v>
      </c>
      <c r="P15" s="124">
        <f t="shared" si="2"/>
        <v>0</v>
      </c>
      <c r="Q15" s="57"/>
      <c r="R15" s="57"/>
      <c r="S15" s="57"/>
      <c r="T15" s="123"/>
      <c r="U15" s="124"/>
      <c r="V15" s="57"/>
      <c r="W15" s="57"/>
      <c r="X15" s="57"/>
      <c r="Y15" s="57">
        <v>5</v>
      </c>
      <c r="Z15" s="124">
        <f t="shared" si="4"/>
        <v>0</v>
      </c>
      <c r="AA15" s="57"/>
      <c r="AB15" s="57"/>
      <c r="AC15" s="57"/>
      <c r="AD15" s="53"/>
      <c r="AE15" s="61"/>
      <c r="AF15" s="60"/>
      <c r="AG15" s="16"/>
      <c r="AH15" s="58"/>
      <c r="AI15" s="58"/>
      <c r="AJ15" s="55"/>
      <c r="AK15" s="54">
        <v>20</v>
      </c>
      <c r="AL15" s="128">
        <f t="shared" si="5"/>
        <v>0</v>
      </c>
      <c r="AM15" s="55"/>
      <c r="AN15" s="55"/>
      <c r="AO15" s="55"/>
      <c r="AP15" s="55"/>
      <c r="AQ15" s="55">
        <f t="shared" si="9"/>
        <v>0</v>
      </c>
      <c r="AR15" s="55"/>
      <c r="AS15" s="55"/>
      <c r="AT15" s="55"/>
      <c r="AU15" s="55"/>
      <c r="AV15" s="128"/>
      <c r="AW15" s="55"/>
      <c r="AX15" s="55"/>
      <c r="AY15" s="55"/>
      <c r="AZ15" s="55">
        <v>5</v>
      </c>
      <c r="BA15" s="128"/>
      <c r="BB15" s="61">
        <f t="shared" si="6"/>
        <v>65</v>
      </c>
      <c r="BC15" s="61">
        <f t="shared" si="7"/>
        <v>0</v>
      </c>
      <c r="BD15" s="61">
        <f t="shared" si="8"/>
        <v>0</v>
      </c>
      <c r="BE15" s="102"/>
    </row>
    <row r="16" spans="1:57" ht="18">
      <c r="A16" s="32" t="s">
        <v>7</v>
      </c>
      <c r="B16" s="57"/>
      <c r="C16" s="57"/>
      <c r="D16" s="57"/>
      <c r="E16" s="54">
        <v>15</v>
      </c>
      <c r="F16" s="124">
        <f t="shared" si="0"/>
        <v>0</v>
      </c>
      <c r="G16" s="54"/>
      <c r="H16" s="54"/>
      <c r="I16" s="57"/>
      <c r="J16" s="54">
        <v>15</v>
      </c>
      <c r="K16" s="124">
        <f t="shared" si="1"/>
        <v>0</v>
      </c>
      <c r="L16" s="57"/>
      <c r="M16" s="57"/>
      <c r="N16" s="57"/>
      <c r="O16" s="54">
        <v>20</v>
      </c>
      <c r="P16" s="124">
        <f t="shared" si="2"/>
        <v>0</v>
      </c>
      <c r="Q16" s="57"/>
      <c r="R16" s="57"/>
      <c r="S16" s="57"/>
      <c r="T16" s="123">
        <v>20</v>
      </c>
      <c r="U16" s="124">
        <f t="shared" si="3"/>
        <v>0</v>
      </c>
      <c r="V16" s="57"/>
      <c r="W16" s="57"/>
      <c r="X16" s="57"/>
      <c r="Y16" s="57">
        <v>5</v>
      </c>
      <c r="Z16" s="124">
        <f t="shared" si="4"/>
        <v>0</v>
      </c>
      <c r="AA16" s="57"/>
      <c r="AB16" s="57"/>
      <c r="AC16" s="57"/>
      <c r="AD16" s="53"/>
      <c r="AE16" s="61"/>
      <c r="AF16" s="60"/>
      <c r="AG16" s="16"/>
      <c r="AH16" s="58"/>
      <c r="AI16" s="58"/>
      <c r="AJ16" s="55"/>
      <c r="AK16" s="54">
        <v>20</v>
      </c>
      <c r="AL16" s="128">
        <f t="shared" si="5"/>
        <v>0</v>
      </c>
      <c r="AM16" s="55"/>
      <c r="AN16" s="55"/>
      <c r="AO16" s="55"/>
      <c r="AP16" s="55"/>
      <c r="AQ16" s="55">
        <f t="shared" si="9"/>
        <v>0</v>
      </c>
      <c r="AR16" s="55"/>
      <c r="AS16" s="55"/>
      <c r="AT16" s="55"/>
      <c r="AU16" s="55">
        <v>5</v>
      </c>
      <c r="AV16" s="128">
        <f>AT16*AU16/100</f>
        <v>0</v>
      </c>
      <c r="AW16" s="55"/>
      <c r="AX16" s="55"/>
      <c r="AY16" s="55"/>
      <c r="AZ16" s="55">
        <v>5</v>
      </c>
      <c r="BA16" s="128"/>
      <c r="BB16" s="61">
        <f t="shared" si="6"/>
        <v>105</v>
      </c>
      <c r="BC16" s="61">
        <f t="shared" si="7"/>
        <v>0</v>
      </c>
      <c r="BD16" s="61">
        <f t="shared" si="8"/>
        <v>0</v>
      </c>
      <c r="BE16" s="102"/>
    </row>
    <row r="17" spans="1:57" ht="18">
      <c r="A17" s="32" t="s">
        <v>8</v>
      </c>
      <c r="B17" s="57"/>
      <c r="C17" s="57"/>
      <c r="D17" s="57"/>
      <c r="E17" s="54">
        <v>15</v>
      </c>
      <c r="F17" s="124">
        <f t="shared" si="0"/>
        <v>0</v>
      </c>
      <c r="G17" s="54"/>
      <c r="H17" s="54"/>
      <c r="I17" s="57"/>
      <c r="J17" s="54"/>
      <c r="K17" s="124"/>
      <c r="L17" s="57"/>
      <c r="M17" s="57"/>
      <c r="N17" s="57"/>
      <c r="O17" s="54">
        <v>20</v>
      </c>
      <c r="P17" s="124">
        <f t="shared" si="2"/>
        <v>0</v>
      </c>
      <c r="Q17" s="57"/>
      <c r="R17" s="57"/>
      <c r="S17" s="57"/>
      <c r="T17" s="123"/>
      <c r="U17" s="124">
        <f t="shared" si="3"/>
        <v>0</v>
      </c>
      <c r="V17" s="57"/>
      <c r="W17" s="57"/>
      <c r="X17" s="57"/>
      <c r="Y17" s="57">
        <v>5</v>
      </c>
      <c r="Z17" s="124">
        <f t="shared" si="4"/>
        <v>0</v>
      </c>
      <c r="AA17" s="57"/>
      <c r="AB17" s="57"/>
      <c r="AC17" s="57"/>
      <c r="AD17" s="53"/>
      <c r="AE17" s="61"/>
      <c r="AF17" s="60"/>
      <c r="AG17" s="16"/>
      <c r="AH17" s="58"/>
      <c r="AI17" s="58"/>
      <c r="AJ17" s="55"/>
      <c r="AK17" s="54">
        <v>20</v>
      </c>
      <c r="AL17" s="128">
        <f t="shared" si="5"/>
        <v>0</v>
      </c>
      <c r="AM17" s="55"/>
      <c r="AN17" s="55"/>
      <c r="AO17" s="55"/>
      <c r="AP17" s="55"/>
      <c r="AQ17" s="55">
        <f t="shared" si="9"/>
        <v>0</v>
      </c>
      <c r="AR17" s="55"/>
      <c r="AS17" s="55"/>
      <c r="AT17" s="55"/>
      <c r="AU17" s="55"/>
      <c r="AV17" s="128"/>
      <c r="AW17" s="55"/>
      <c r="AX17" s="55"/>
      <c r="AY17" s="55"/>
      <c r="AZ17" s="55">
        <v>5</v>
      </c>
      <c r="BA17" s="128"/>
      <c r="BB17" s="61">
        <f t="shared" si="6"/>
        <v>65</v>
      </c>
      <c r="BC17" s="61">
        <f t="shared" si="7"/>
        <v>0</v>
      </c>
      <c r="BD17" s="61">
        <f t="shared" si="8"/>
        <v>0</v>
      </c>
      <c r="BE17" s="102"/>
    </row>
    <row r="18" spans="1:57" ht="18">
      <c r="A18" s="32" t="s">
        <v>9</v>
      </c>
      <c r="B18" s="57"/>
      <c r="C18" s="57"/>
      <c r="D18" s="57"/>
      <c r="E18" s="54">
        <v>15</v>
      </c>
      <c r="F18" s="124">
        <f t="shared" si="0"/>
        <v>0</v>
      </c>
      <c r="G18" s="54"/>
      <c r="H18" s="54"/>
      <c r="I18" s="57"/>
      <c r="J18" s="54">
        <v>15</v>
      </c>
      <c r="K18" s="124">
        <f t="shared" si="1"/>
        <v>0</v>
      </c>
      <c r="L18" s="57"/>
      <c r="M18" s="57"/>
      <c r="N18" s="57"/>
      <c r="O18" s="54">
        <v>20</v>
      </c>
      <c r="P18" s="124">
        <f t="shared" si="2"/>
        <v>0</v>
      </c>
      <c r="Q18" s="57"/>
      <c r="R18" s="57"/>
      <c r="S18" s="57"/>
      <c r="T18" s="123">
        <v>20</v>
      </c>
      <c r="U18" s="124">
        <f t="shared" si="3"/>
        <v>0</v>
      </c>
      <c r="V18" s="57"/>
      <c r="W18" s="57"/>
      <c r="X18" s="57"/>
      <c r="Y18" s="57">
        <v>5</v>
      </c>
      <c r="Z18" s="124">
        <f t="shared" si="4"/>
        <v>0</v>
      </c>
      <c r="AA18" s="57"/>
      <c r="AB18" s="57"/>
      <c r="AC18" s="57"/>
      <c r="AD18" s="53"/>
      <c r="AE18" s="61"/>
      <c r="AF18" s="60"/>
      <c r="AG18" s="16"/>
      <c r="AH18" s="58"/>
      <c r="AI18" s="58"/>
      <c r="AJ18" s="55"/>
      <c r="AK18" s="54">
        <v>20</v>
      </c>
      <c r="AL18" s="128">
        <f t="shared" si="5"/>
        <v>0</v>
      </c>
      <c r="AM18" s="55"/>
      <c r="AN18" s="55"/>
      <c r="AO18" s="55"/>
      <c r="AP18" s="55"/>
      <c r="AQ18" s="55">
        <f t="shared" si="9"/>
        <v>0</v>
      </c>
      <c r="AR18" s="55"/>
      <c r="AS18" s="55"/>
      <c r="AT18" s="55"/>
      <c r="AU18" s="55"/>
      <c r="AV18" s="128"/>
      <c r="AW18" s="55"/>
      <c r="AX18" s="55"/>
      <c r="AY18" s="55"/>
      <c r="AZ18" s="55">
        <v>5</v>
      </c>
      <c r="BA18" s="128"/>
      <c r="BB18" s="61">
        <f t="shared" si="6"/>
        <v>100</v>
      </c>
      <c r="BC18" s="61">
        <f t="shared" si="7"/>
        <v>0</v>
      </c>
      <c r="BD18" s="61">
        <f t="shared" si="8"/>
        <v>0</v>
      </c>
      <c r="BE18" s="102"/>
    </row>
    <row r="19" spans="1:57" ht="18">
      <c r="A19" s="32" t="s">
        <v>10</v>
      </c>
      <c r="B19" s="57"/>
      <c r="C19" s="57"/>
      <c r="D19" s="57"/>
      <c r="E19" s="54">
        <v>15</v>
      </c>
      <c r="F19" s="124">
        <f t="shared" si="0"/>
        <v>0</v>
      </c>
      <c r="G19" s="54"/>
      <c r="H19" s="54"/>
      <c r="I19" s="57"/>
      <c r="J19" s="56">
        <v>15</v>
      </c>
      <c r="K19" s="124">
        <f t="shared" si="1"/>
        <v>0</v>
      </c>
      <c r="L19" s="57"/>
      <c r="M19" s="57"/>
      <c r="N19" s="57"/>
      <c r="O19" s="54">
        <v>20</v>
      </c>
      <c r="P19" s="124">
        <f t="shared" si="2"/>
        <v>0</v>
      </c>
      <c r="Q19" s="57"/>
      <c r="R19" s="57"/>
      <c r="S19" s="57"/>
      <c r="T19" s="123">
        <v>20</v>
      </c>
      <c r="U19" s="124">
        <f t="shared" si="3"/>
        <v>0</v>
      </c>
      <c r="V19" s="57"/>
      <c r="W19" s="57"/>
      <c r="X19" s="57"/>
      <c r="Y19" s="57">
        <v>5</v>
      </c>
      <c r="Z19" s="124">
        <f t="shared" si="4"/>
        <v>0</v>
      </c>
      <c r="AA19" s="57"/>
      <c r="AB19" s="57"/>
      <c r="AC19" s="57"/>
      <c r="AD19" s="53"/>
      <c r="AE19" s="61"/>
      <c r="AF19" s="60"/>
      <c r="AG19" s="16"/>
      <c r="AH19" s="58"/>
      <c r="AI19" s="58"/>
      <c r="AJ19" s="55"/>
      <c r="AK19" s="54">
        <v>20</v>
      </c>
      <c r="AL19" s="128">
        <f t="shared" si="5"/>
        <v>0</v>
      </c>
      <c r="AM19" s="55"/>
      <c r="AN19" s="55"/>
      <c r="AO19" s="55"/>
      <c r="AP19" s="55"/>
      <c r="AQ19" s="55">
        <f t="shared" si="9"/>
        <v>0</v>
      </c>
      <c r="AR19" s="55"/>
      <c r="AS19" s="55"/>
      <c r="AT19" s="55"/>
      <c r="AU19" s="55"/>
      <c r="AV19" s="128"/>
      <c r="AW19" s="55"/>
      <c r="AX19" s="55"/>
      <c r="AY19" s="55"/>
      <c r="AZ19" s="55">
        <v>5</v>
      </c>
      <c r="BA19" s="128"/>
      <c r="BB19" s="61">
        <f t="shared" si="6"/>
        <v>100</v>
      </c>
      <c r="BC19" s="61">
        <f t="shared" si="7"/>
        <v>0</v>
      </c>
      <c r="BD19" s="61">
        <f t="shared" si="8"/>
        <v>0</v>
      </c>
      <c r="BE19" s="102"/>
    </row>
    <row r="20" spans="1:57" ht="18">
      <c r="A20" s="32" t="s">
        <v>93</v>
      </c>
      <c r="B20" s="57"/>
      <c r="C20" s="57"/>
      <c r="D20" s="57"/>
      <c r="E20" s="54">
        <v>15</v>
      </c>
      <c r="F20" s="124">
        <f t="shared" si="0"/>
        <v>0</v>
      </c>
      <c r="G20" s="54"/>
      <c r="H20" s="54"/>
      <c r="I20" s="57"/>
      <c r="J20" s="54">
        <v>15</v>
      </c>
      <c r="K20" s="124">
        <f t="shared" si="1"/>
        <v>0</v>
      </c>
      <c r="L20" s="57"/>
      <c r="M20" s="57"/>
      <c r="N20" s="57"/>
      <c r="O20" s="54">
        <v>20</v>
      </c>
      <c r="P20" s="124">
        <f t="shared" si="2"/>
        <v>0</v>
      </c>
      <c r="Q20" s="57"/>
      <c r="R20" s="57"/>
      <c r="S20" s="57"/>
      <c r="T20" s="123">
        <v>20</v>
      </c>
      <c r="U20" s="124">
        <f t="shared" si="3"/>
        <v>0</v>
      </c>
      <c r="V20" s="57"/>
      <c r="W20" s="57"/>
      <c r="X20" s="57"/>
      <c r="Y20" s="57">
        <v>5</v>
      </c>
      <c r="Z20" s="124">
        <f t="shared" si="4"/>
        <v>0</v>
      </c>
      <c r="AA20" s="57"/>
      <c r="AB20" s="57"/>
      <c r="AC20" s="57"/>
      <c r="AD20" s="53"/>
      <c r="AE20" s="61"/>
      <c r="AF20" s="60"/>
      <c r="AG20" s="16"/>
      <c r="AH20" s="58"/>
      <c r="AI20" s="58"/>
      <c r="AJ20" s="55"/>
      <c r="AK20" s="54">
        <v>20</v>
      </c>
      <c r="AL20" s="128">
        <f t="shared" si="5"/>
        <v>0</v>
      </c>
      <c r="AM20" s="55"/>
      <c r="AN20" s="55"/>
      <c r="AO20" s="55"/>
      <c r="AP20" s="55"/>
      <c r="AQ20" s="55">
        <f t="shared" si="9"/>
        <v>0</v>
      </c>
      <c r="AR20" s="55"/>
      <c r="AS20" s="55"/>
      <c r="AT20" s="55"/>
      <c r="AU20" s="55">
        <v>5</v>
      </c>
      <c r="AV20" s="128"/>
      <c r="AW20" s="55"/>
      <c r="AX20" s="55"/>
      <c r="AY20" s="55"/>
      <c r="AZ20" s="55">
        <v>5</v>
      </c>
      <c r="BA20" s="128">
        <f>AY20*AZ20/100</f>
        <v>0</v>
      </c>
      <c r="BB20" s="61">
        <f t="shared" si="6"/>
        <v>105</v>
      </c>
      <c r="BC20" s="61">
        <f t="shared" si="7"/>
        <v>0</v>
      </c>
      <c r="BD20" s="61">
        <f t="shared" si="8"/>
        <v>0</v>
      </c>
      <c r="BE20" s="102"/>
    </row>
    <row r="21" spans="1:57" ht="18">
      <c r="A21" s="32" t="s">
        <v>11</v>
      </c>
      <c r="B21" s="57"/>
      <c r="C21" s="57"/>
      <c r="D21" s="57"/>
      <c r="E21" s="54">
        <v>15</v>
      </c>
      <c r="F21" s="124">
        <f t="shared" si="0"/>
        <v>0</v>
      </c>
      <c r="G21" s="54"/>
      <c r="H21" s="54"/>
      <c r="I21" s="57"/>
      <c r="J21" s="54"/>
      <c r="K21" s="124">
        <f t="shared" si="1"/>
        <v>0</v>
      </c>
      <c r="L21" s="57"/>
      <c r="M21" s="57"/>
      <c r="N21" s="57"/>
      <c r="O21" s="54">
        <v>20</v>
      </c>
      <c r="P21" s="124">
        <f t="shared" si="2"/>
        <v>0</v>
      </c>
      <c r="Q21" s="57"/>
      <c r="R21" s="57"/>
      <c r="S21" s="57"/>
      <c r="T21" s="123"/>
      <c r="U21" s="124"/>
      <c r="V21" s="57"/>
      <c r="W21" s="57"/>
      <c r="X21" s="57"/>
      <c r="Y21" s="57">
        <v>5</v>
      </c>
      <c r="Z21" s="124">
        <f t="shared" si="4"/>
        <v>0</v>
      </c>
      <c r="AA21" s="57"/>
      <c r="AB21" s="57"/>
      <c r="AC21" s="57"/>
      <c r="AD21" s="53"/>
      <c r="AE21" s="61"/>
      <c r="AF21" s="60"/>
      <c r="AG21" s="16"/>
      <c r="AH21" s="58"/>
      <c r="AI21" s="58"/>
      <c r="AJ21" s="55"/>
      <c r="AK21" s="54">
        <v>20</v>
      </c>
      <c r="AL21" s="128">
        <f t="shared" si="5"/>
        <v>0</v>
      </c>
      <c r="AM21" s="55"/>
      <c r="AN21" s="55"/>
      <c r="AO21" s="55"/>
      <c r="AP21" s="55"/>
      <c r="AQ21" s="55">
        <f t="shared" si="9"/>
        <v>0</v>
      </c>
      <c r="AR21" s="55"/>
      <c r="AS21" s="55"/>
      <c r="AT21" s="55"/>
      <c r="AU21" s="55">
        <v>5</v>
      </c>
      <c r="AV21" s="128"/>
      <c r="AW21" s="55"/>
      <c r="AX21" s="55"/>
      <c r="AY21" s="55"/>
      <c r="AZ21" s="55">
        <v>5</v>
      </c>
      <c r="BA21" s="128"/>
      <c r="BB21" s="61">
        <f t="shared" si="6"/>
        <v>70</v>
      </c>
      <c r="BC21" s="61">
        <f t="shared" si="7"/>
        <v>0</v>
      </c>
      <c r="BD21" s="61">
        <f t="shared" si="8"/>
        <v>0</v>
      </c>
      <c r="BE21" s="102"/>
    </row>
    <row r="22" spans="1:57" ht="18">
      <c r="A22" s="32" t="s">
        <v>12</v>
      </c>
      <c r="B22" s="57"/>
      <c r="C22" s="57"/>
      <c r="D22" s="57"/>
      <c r="E22" s="54">
        <v>15</v>
      </c>
      <c r="F22" s="124">
        <f t="shared" si="0"/>
        <v>0</v>
      </c>
      <c r="G22" s="54"/>
      <c r="H22" s="54"/>
      <c r="I22" s="57"/>
      <c r="J22" s="54">
        <v>15</v>
      </c>
      <c r="K22" s="124">
        <f t="shared" si="1"/>
        <v>0</v>
      </c>
      <c r="L22" s="57"/>
      <c r="M22" s="57"/>
      <c r="N22" s="57"/>
      <c r="O22" s="54">
        <v>20</v>
      </c>
      <c r="P22" s="124">
        <f t="shared" si="2"/>
        <v>0</v>
      </c>
      <c r="Q22" s="57"/>
      <c r="R22" s="57"/>
      <c r="S22" s="57"/>
      <c r="T22" s="123"/>
      <c r="U22" s="124"/>
      <c r="V22" s="57"/>
      <c r="W22" s="57"/>
      <c r="X22" s="57"/>
      <c r="Y22" s="57">
        <v>5</v>
      </c>
      <c r="Z22" s="124">
        <f t="shared" si="4"/>
        <v>0</v>
      </c>
      <c r="AA22" s="57"/>
      <c r="AB22" s="57"/>
      <c r="AC22" s="57"/>
      <c r="AD22" s="53"/>
      <c r="AE22" s="61"/>
      <c r="AF22" s="60"/>
      <c r="AG22" s="16"/>
      <c r="AH22" s="58"/>
      <c r="AI22" s="58"/>
      <c r="AJ22" s="55"/>
      <c r="AK22" s="54">
        <v>20</v>
      </c>
      <c r="AL22" s="128">
        <f t="shared" si="5"/>
        <v>0</v>
      </c>
      <c r="AM22" s="55"/>
      <c r="AN22" s="55"/>
      <c r="AO22" s="55"/>
      <c r="AP22" s="55"/>
      <c r="AQ22" s="55">
        <f t="shared" si="9"/>
        <v>0</v>
      </c>
      <c r="AR22" s="55"/>
      <c r="AS22" s="55"/>
      <c r="AT22" s="55"/>
      <c r="AU22" s="55"/>
      <c r="AV22" s="128"/>
      <c r="AW22" s="55"/>
      <c r="AX22" s="55"/>
      <c r="AY22" s="55"/>
      <c r="AZ22" s="55">
        <v>5</v>
      </c>
      <c r="BA22" s="128"/>
      <c r="BB22" s="61">
        <f t="shared" si="6"/>
        <v>80</v>
      </c>
      <c r="BC22" s="61">
        <f t="shared" si="7"/>
        <v>0</v>
      </c>
      <c r="BD22" s="61">
        <f t="shared" si="8"/>
        <v>0</v>
      </c>
      <c r="BE22" s="102"/>
    </row>
    <row r="23" spans="1:57" ht="18">
      <c r="A23" s="32" t="s">
        <v>13</v>
      </c>
      <c r="B23" s="124"/>
      <c r="C23" s="124"/>
      <c r="D23" s="124"/>
      <c r="E23" s="174">
        <v>15</v>
      </c>
      <c r="F23" s="124">
        <f t="shared" si="0"/>
        <v>0</v>
      </c>
      <c r="G23" s="174"/>
      <c r="H23" s="174"/>
      <c r="I23" s="124"/>
      <c r="J23" s="174">
        <v>15</v>
      </c>
      <c r="K23" s="124">
        <f t="shared" si="1"/>
        <v>0</v>
      </c>
      <c r="L23" s="124"/>
      <c r="M23" s="124"/>
      <c r="N23" s="124"/>
      <c r="O23" s="174">
        <v>20</v>
      </c>
      <c r="P23" s="124">
        <f t="shared" si="2"/>
        <v>0</v>
      </c>
      <c r="Q23" s="124"/>
      <c r="R23" s="124"/>
      <c r="S23" s="124"/>
      <c r="T23" s="168">
        <v>20</v>
      </c>
      <c r="U23" s="124">
        <f t="shared" si="3"/>
        <v>0</v>
      </c>
      <c r="V23" s="124"/>
      <c r="W23" s="124"/>
      <c r="X23" s="124"/>
      <c r="Y23" s="124">
        <v>5</v>
      </c>
      <c r="Z23" s="124">
        <f t="shared" si="4"/>
        <v>0</v>
      </c>
      <c r="AA23" s="124"/>
      <c r="AB23" s="124"/>
      <c r="AC23" s="124"/>
      <c r="AD23" s="125"/>
      <c r="AE23" s="129"/>
      <c r="AF23" s="126"/>
      <c r="AG23" s="127"/>
      <c r="AH23" s="169"/>
      <c r="AI23" s="169"/>
      <c r="AJ23" s="128"/>
      <c r="AK23" s="174">
        <v>20</v>
      </c>
      <c r="AL23" s="128">
        <f t="shared" si="5"/>
        <v>0</v>
      </c>
      <c r="AM23" s="128"/>
      <c r="AN23" s="128"/>
      <c r="AO23" s="128"/>
      <c r="AP23" s="128"/>
      <c r="AQ23" s="128">
        <f t="shared" si="9"/>
        <v>0</v>
      </c>
      <c r="AR23" s="128">
        <v>300</v>
      </c>
      <c r="AS23" s="128">
        <v>337</v>
      </c>
      <c r="AT23" s="128">
        <v>112.33333333333333</v>
      </c>
      <c r="AU23" s="128">
        <v>5</v>
      </c>
      <c r="AV23" s="128">
        <f>AT23*AU23/100</f>
        <v>5.616666666666666</v>
      </c>
      <c r="AW23" s="128"/>
      <c r="AX23" s="128"/>
      <c r="AY23" s="128"/>
      <c r="AZ23" s="55">
        <v>5</v>
      </c>
      <c r="BA23" s="128">
        <f>AY23*AZ23/100</f>
        <v>0</v>
      </c>
      <c r="BB23" s="129">
        <f t="shared" si="6"/>
        <v>105</v>
      </c>
      <c r="BC23" s="129">
        <f>F23+K23+P23+U23+Z23+AL23+AV23+BA23+AQ23</f>
        <v>5.616666666666666</v>
      </c>
      <c r="BD23" s="129">
        <f t="shared" si="8"/>
        <v>5.349206349206349</v>
      </c>
      <c r="BE23" s="102"/>
    </row>
    <row r="24" spans="1:21" ht="18.75">
      <c r="A24" s="25" t="s">
        <v>94</v>
      </c>
      <c r="L24" s="22"/>
      <c r="M24" s="22"/>
      <c r="N24" s="22"/>
      <c r="O24" s="22"/>
      <c r="P24" s="22"/>
      <c r="Q24" s="44"/>
      <c r="R24" s="44"/>
      <c r="S24" s="39"/>
      <c r="T24" s="38"/>
      <c r="U24" s="37"/>
    </row>
    <row r="25" spans="1:18" ht="18">
      <c r="A25" s="205" t="s">
        <v>95</v>
      </c>
      <c r="R25" s="9"/>
    </row>
  </sheetData>
  <printOptions/>
  <pageMargins left="0.75" right="0.75" top="1" bottom="1" header="0.5" footer="0.5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M25"/>
  <sheetViews>
    <sheetView view="pageBreakPreview" zoomScale="65" zoomScaleNormal="50" zoomScaleSheetLayoutView="65" workbookViewId="0" topLeftCell="A1">
      <pane xSplit="1" ySplit="6" topLeftCell="AN7" activePane="bottomRight" state="frozen"/>
      <selection pane="topLeft" activeCell="P13" sqref="P13"/>
      <selection pane="topRight" activeCell="P13" sqref="P13"/>
      <selection pane="bottomLeft" activeCell="P13" sqref="P13"/>
      <selection pane="bottomRight" activeCell="BD24" sqref="BD24"/>
    </sheetView>
  </sheetViews>
  <sheetFormatPr defaultColWidth="9.00390625" defaultRowHeight="12.75"/>
  <cols>
    <col min="1" max="1" width="23.25390625" style="25" customWidth="1"/>
    <col min="2" max="2" width="11.25390625" style="0" customWidth="1"/>
    <col min="3" max="3" width="10.875" style="0" customWidth="1"/>
    <col min="4" max="4" width="8.875" style="0" customWidth="1"/>
    <col min="5" max="5" width="9.625" style="0" customWidth="1"/>
    <col min="6" max="6" width="9.00390625" style="0" customWidth="1"/>
    <col min="8" max="8" width="9.625" style="0" customWidth="1"/>
    <col min="9" max="9" width="10.625" style="0" customWidth="1"/>
    <col min="10" max="10" width="11.375" style="0" customWidth="1"/>
    <col min="11" max="11" width="10.25390625" style="0" customWidth="1"/>
    <col min="12" max="12" width="8.625" style="0" customWidth="1"/>
    <col min="13" max="13" width="9.875" style="0" customWidth="1"/>
    <col min="14" max="14" width="10.25390625" style="0" customWidth="1"/>
    <col min="15" max="15" width="7.875" style="0" customWidth="1"/>
    <col min="16" max="16" width="10.25390625" style="0" customWidth="1"/>
    <col min="17" max="17" width="11.75390625" style="0" customWidth="1"/>
    <col min="19" max="19" width="9.75390625" style="0" customWidth="1"/>
    <col min="20" max="20" width="12.625" style="0" customWidth="1"/>
    <col min="21" max="21" width="11.00390625" style="0" customWidth="1"/>
    <col min="23" max="23" width="7.75390625" style="0" customWidth="1"/>
    <col min="24" max="24" width="8.875" style="0" customWidth="1"/>
    <col min="25" max="26" width="8.625" style="0" customWidth="1"/>
    <col min="27" max="27" width="6.25390625" style="0" customWidth="1"/>
    <col min="28" max="28" width="6.625" style="0" customWidth="1"/>
    <col min="29" max="30" width="8.125" style="0" customWidth="1"/>
    <col min="31" max="31" width="9.875" style="0" customWidth="1"/>
    <col min="32" max="32" width="8.25390625" style="0" customWidth="1"/>
    <col min="33" max="35" width="8.00390625" style="0" customWidth="1"/>
    <col min="36" max="36" width="7.875" style="0" customWidth="1"/>
    <col min="37" max="37" width="7.75390625" style="0" customWidth="1"/>
    <col min="38" max="38" width="10.00390625" style="0" bestFit="1" customWidth="1"/>
    <col min="40" max="41" width="7.875" style="0" customWidth="1"/>
    <col min="43" max="43" width="8.25390625" style="0" customWidth="1"/>
    <col min="44" max="44" width="10.875" style="0" customWidth="1"/>
    <col min="45" max="45" width="10.375" style="0" customWidth="1"/>
    <col min="46" max="46" width="9.00390625" style="0" customWidth="1"/>
    <col min="47" max="47" width="8.625" style="0" customWidth="1"/>
    <col min="48" max="48" width="10.125" style="0" customWidth="1"/>
    <col min="49" max="49" width="11.75390625" style="0" customWidth="1"/>
    <col min="50" max="50" width="8.875" style="0" customWidth="1"/>
    <col min="51" max="51" width="7.875" style="0" customWidth="1"/>
    <col min="52" max="52" width="8.125" style="0" customWidth="1"/>
    <col min="53" max="53" width="8.375" style="0" customWidth="1"/>
    <col min="54" max="54" width="8.75390625" style="0" customWidth="1"/>
    <col min="55" max="55" width="8.25390625" style="0" customWidth="1"/>
    <col min="56" max="56" width="8.75390625" style="0" customWidth="1"/>
    <col min="57" max="57" width="8.25390625" style="0" customWidth="1"/>
    <col min="58" max="58" width="12.25390625" style="0" customWidth="1"/>
    <col min="59" max="59" width="11.375" style="0" customWidth="1"/>
    <col min="61" max="61" width="8.75390625" style="0" customWidth="1"/>
    <col min="62" max="62" width="9.75390625" style="0" customWidth="1"/>
    <col min="63" max="63" width="10.00390625" style="0" customWidth="1"/>
    <col min="64" max="64" width="8.25390625" style="0" customWidth="1"/>
  </cols>
  <sheetData>
    <row r="1" spans="9:43" ht="18">
      <c r="I1" s="19"/>
      <c r="J1" s="19"/>
      <c r="K1" s="19"/>
      <c r="L1" s="19"/>
      <c r="M1" s="19"/>
      <c r="N1" s="12"/>
      <c r="O1" s="19"/>
      <c r="P1" s="19"/>
      <c r="Q1" s="19"/>
      <c r="R1" s="19"/>
      <c r="S1" s="19"/>
      <c r="T1" s="19"/>
      <c r="AQ1" s="20"/>
    </row>
    <row r="2" spans="9:43" ht="18">
      <c r="I2" s="12"/>
      <c r="J2" s="19"/>
      <c r="K2" s="19"/>
      <c r="M2" s="12" t="s">
        <v>28</v>
      </c>
      <c r="N2" s="19"/>
      <c r="P2" s="19"/>
      <c r="Q2" s="19"/>
      <c r="R2" s="19"/>
      <c r="S2" s="19"/>
      <c r="T2" s="19"/>
      <c r="AG2" s="12"/>
      <c r="AH2" s="19"/>
      <c r="AI2" s="19"/>
      <c r="AK2" s="12" t="s">
        <v>28</v>
      </c>
      <c r="AL2" s="19"/>
      <c r="AN2" s="19"/>
      <c r="AO2" s="19"/>
      <c r="AQ2" s="20"/>
    </row>
    <row r="3" spans="9:48" ht="18">
      <c r="I3" s="12" t="s">
        <v>61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AG3" s="12" t="s">
        <v>61</v>
      </c>
      <c r="AH3" s="19"/>
      <c r="AI3" s="19"/>
      <c r="AJ3" s="19"/>
      <c r="AK3" s="19"/>
      <c r="AL3" s="19"/>
      <c r="AM3" s="19"/>
      <c r="AN3" s="19"/>
      <c r="AO3" s="19"/>
      <c r="AP3" s="21"/>
      <c r="AQ3" s="21"/>
      <c r="AR3" s="21"/>
      <c r="AS3" s="21"/>
      <c r="AT3" s="21"/>
      <c r="AU3" s="21"/>
      <c r="AV3" s="21"/>
    </row>
    <row r="4" spans="9:48" ht="18">
      <c r="I4" s="12" t="s">
        <v>107</v>
      </c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AG4" s="12" t="s">
        <v>107</v>
      </c>
      <c r="AH4" s="19"/>
      <c r="AI4" s="19"/>
      <c r="AJ4" s="19"/>
      <c r="AK4" s="19"/>
      <c r="AL4" s="19"/>
      <c r="AM4" s="19"/>
      <c r="AN4" s="19"/>
      <c r="AO4" s="19"/>
      <c r="AP4" s="21"/>
      <c r="AQ4" s="21"/>
      <c r="AR4" s="21"/>
      <c r="AS4" s="21"/>
      <c r="AT4" s="21"/>
      <c r="AU4" s="21"/>
      <c r="AV4" s="21"/>
    </row>
    <row r="5" spans="9:38" ht="18">
      <c r="I5" s="12"/>
      <c r="AL5" s="12"/>
    </row>
    <row r="6" spans="1:65" ht="15">
      <c r="A6" s="26" t="s">
        <v>0</v>
      </c>
      <c r="B6" s="1"/>
      <c r="C6" s="2" t="s">
        <v>18</v>
      </c>
      <c r="D6" s="2"/>
      <c r="E6" s="2"/>
      <c r="F6" s="2"/>
      <c r="G6" s="2"/>
      <c r="H6" s="3"/>
      <c r="I6" s="1"/>
      <c r="J6" s="2"/>
      <c r="K6" s="2" t="s">
        <v>19</v>
      </c>
      <c r="L6" s="2"/>
      <c r="M6" s="2"/>
      <c r="N6" s="2"/>
      <c r="O6" s="3"/>
      <c r="P6" s="111" t="s">
        <v>80</v>
      </c>
      <c r="Q6" s="111"/>
      <c r="R6" s="111"/>
      <c r="S6" s="111"/>
      <c r="T6" s="111"/>
      <c r="U6" s="111"/>
      <c r="V6" s="111"/>
      <c r="W6" s="111"/>
      <c r="X6" s="2"/>
      <c r="Y6" s="2" t="s">
        <v>20</v>
      </c>
      <c r="Z6" s="2"/>
      <c r="AA6" s="2"/>
      <c r="AB6" s="2"/>
      <c r="AC6" s="3"/>
      <c r="AD6" s="1"/>
      <c r="AE6" s="2"/>
      <c r="AF6" s="2" t="s">
        <v>21</v>
      </c>
      <c r="AG6" s="2"/>
      <c r="AH6" s="2"/>
      <c r="AI6" s="2"/>
      <c r="AJ6" s="3"/>
      <c r="AK6" s="2" t="s">
        <v>81</v>
      </c>
      <c r="AL6" s="2"/>
      <c r="AM6" s="2"/>
      <c r="AN6" s="2"/>
      <c r="AO6" s="2"/>
      <c r="AP6" s="2"/>
      <c r="AQ6" s="2"/>
      <c r="AR6" s="1"/>
      <c r="AS6" s="2"/>
      <c r="AT6" s="2" t="s">
        <v>22</v>
      </c>
      <c r="AU6" s="2"/>
      <c r="AV6" s="2"/>
      <c r="AW6" s="2"/>
      <c r="AX6" s="3"/>
      <c r="AY6" s="2"/>
      <c r="AZ6" s="2"/>
      <c r="BA6" s="2" t="s">
        <v>23</v>
      </c>
      <c r="BB6" s="2"/>
      <c r="BC6" s="2"/>
      <c r="BD6" s="2"/>
      <c r="BE6" s="3"/>
      <c r="BF6" s="1"/>
      <c r="BG6" s="2" t="s">
        <v>25</v>
      </c>
      <c r="BH6" s="2"/>
      <c r="BI6" s="2"/>
      <c r="BJ6" s="2"/>
      <c r="BK6" s="2"/>
      <c r="BL6" s="9"/>
      <c r="BM6" s="4" t="s">
        <v>30</v>
      </c>
    </row>
    <row r="7" spans="1:65" ht="12.75">
      <c r="A7" s="27" t="s">
        <v>1</v>
      </c>
      <c r="B7" s="4" t="s">
        <v>14</v>
      </c>
      <c r="C7" s="4" t="s">
        <v>16</v>
      </c>
      <c r="D7" s="4" t="s">
        <v>17</v>
      </c>
      <c r="E7" s="4" t="s">
        <v>77</v>
      </c>
      <c r="F7" s="4" t="s">
        <v>14</v>
      </c>
      <c r="G7" s="4" t="s">
        <v>16</v>
      </c>
      <c r="H7" s="4" t="s">
        <v>17</v>
      </c>
      <c r="I7" s="4" t="s">
        <v>14</v>
      </c>
      <c r="J7" s="4" t="s">
        <v>16</v>
      </c>
      <c r="K7" s="4" t="s">
        <v>17</v>
      </c>
      <c r="L7" s="4" t="s">
        <v>77</v>
      </c>
      <c r="M7" s="4" t="s">
        <v>14</v>
      </c>
      <c r="N7" s="4" t="s">
        <v>16</v>
      </c>
      <c r="O7" s="4" t="s">
        <v>17</v>
      </c>
      <c r="P7" s="4" t="s">
        <v>14</v>
      </c>
      <c r="Q7" s="4" t="s">
        <v>16</v>
      </c>
      <c r="R7" s="4" t="s">
        <v>17</v>
      </c>
      <c r="S7" s="4" t="s">
        <v>79</v>
      </c>
      <c r="T7" s="4" t="s">
        <v>14</v>
      </c>
      <c r="U7" s="4" t="s">
        <v>16</v>
      </c>
      <c r="V7" s="4" t="s">
        <v>17</v>
      </c>
      <c r="W7" s="4" t="s">
        <v>14</v>
      </c>
      <c r="X7" s="4" t="s">
        <v>16</v>
      </c>
      <c r="Y7" s="4" t="s">
        <v>17</v>
      </c>
      <c r="Z7" s="4" t="s">
        <v>77</v>
      </c>
      <c r="AA7" s="4" t="s">
        <v>14</v>
      </c>
      <c r="AB7" s="4" t="s">
        <v>16</v>
      </c>
      <c r="AC7" s="4" t="s">
        <v>17</v>
      </c>
      <c r="AD7" s="4" t="s">
        <v>14</v>
      </c>
      <c r="AE7" s="4" t="s">
        <v>16</v>
      </c>
      <c r="AF7" s="4" t="s">
        <v>17</v>
      </c>
      <c r="AG7" s="4" t="s">
        <v>77</v>
      </c>
      <c r="AH7" s="4" t="s">
        <v>14</v>
      </c>
      <c r="AI7" s="4" t="s">
        <v>16</v>
      </c>
      <c r="AJ7" s="4" t="s">
        <v>17</v>
      </c>
      <c r="AK7" s="4" t="s">
        <v>14</v>
      </c>
      <c r="AL7" s="4" t="s">
        <v>16</v>
      </c>
      <c r="AM7" s="4" t="s">
        <v>17</v>
      </c>
      <c r="AN7" s="4" t="s">
        <v>79</v>
      </c>
      <c r="AO7" s="4" t="s">
        <v>14</v>
      </c>
      <c r="AP7" s="4" t="s">
        <v>16</v>
      </c>
      <c r="AQ7" s="4" t="s">
        <v>17</v>
      </c>
      <c r="AR7" t="s">
        <v>14</v>
      </c>
      <c r="AS7" s="8" t="s">
        <v>16</v>
      </c>
      <c r="AT7" s="8" t="s">
        <v>17</v>
      </c>
      <c r="AU7" s="4" t="s">
        <v>77</v>
      </c>
      <c r="AV7" s="8" t="s">
        <v>14</v>
      </c>
      <c r="AW7" s="8" t="s">
        <v>16</v>
      </c>
      <c r="AX7" s="8" t="s">
        <v>17</v>
      </c>
      <c r="AY7" s="4" t="s">
        <v>14</v>
      </c>
      <c r="AZ7" s="4" t="s">
        <v>16</v>
      </c>
      <c r="BA7" s="4" t="s">
        <v>17</v>
      </c>
      <c r="BB7" s="4" t="s">
        <v>77</v>
      </c>
      <c r="BC7" s="4" t="s">
        <v>14</v>
      </c>
      <c r="BD7" s="4" t="s">
        <v>16</v>
      </c>
      <c r="BE7" s="4" t="s">
        <v>17</v>
      </c>
      <c r="BF7" s="4" t="s">
        <v>14</v>
      </c>
      <c r="BG7" s="4" t="s">
        <v>16</v>
      </c>
      <c r="BH7" s="4" t="s">
        <v>17</v>
      </c>
      <c r="BI7" s="4" t="s">
        <v>77</v>
      </c>
      <c r="BJ7" s="4" t="s">
        <v>14</v>
      </c>
      <c r="BK7" s="6" t="s">
        <v>16</v>
      </c>
      <c r="BL7" s="4" t="s">
        <v>17</v>
      </c>
      <c r="BM7" s="18" t="s">
        <v>31</v>
      </c>
    </row>
    <row r="8" spans="1:65" ht="12.75">
      <c r="A8" s="27"/>
      <c r="B8" s="5" t="s">
        <v>15</v>
      </c>
      <c r="C8" s="5" t="s">
        <v>15</v>
      </c>
      <c r="D8" s="5"/>
      <c r="E8" s="5" t="s">
        <v>78</v>
      </c>
      <c r="F8" s="5" t="s">
        <v>24</v>
      </c>
      <c r="G8" s="5" t="s">
        <v>24</v>
      </c>
      <c r="H8" s="5"/>
      <c r="I8" s="5" t="s">
        <v>15</v>
      </c>
      <c r="J8" s="5" t="s">
        <v>15</v>
      </c>
      <c r="K8" s="5"/>
      <c r="L8" s="5" t="s">
        <v>78</v>
      </c>
      <c r="M8" s="5" t="s">
        <v>24</v>
      </c>
      <c r="N8" s="5" t="s">
        <v>24</v>
      </c>
      <c r="O8" s="5"/>
      <c r="P8" s="5" t="s">
        <v>15</v>
      </c>
      <c r="Q8" s="5" t="s">
        <v>15</v>
      </c>
      <c r="R8" s="5"/>
      <c r="S8" s="5" t="s">
        <v>78</v>
      </c>
      <c r="T8" s="5" t="s">
        <v>24</v>
      </c>
      <c r="U8" s="5" t="s">
        <v>24</v>
      </c>
      <c r="V8" s="5"/>
      <c r="W8" s="5" t="s">
        <v>15</v>
      </c>
      <c r="X8" s="5" t="s">
        <v>15</v>
      </c>
      <c r="Y8" s="5"/>
      <c r="Z8" s="5" t="s">
        <v>78</v>
      </c>
      <c r="AA8" s="5" t="s">
        <v>24</v>
      </c>
      <c r="AB8" s="5" t="s">
        <v>24</v>
      </c>
      <c r="AC8" s="5"/>
      <c r="AD8" s="5" t="s">
        <v>15</v>
      </c>
      <c r="AE8" s="5" t="s">
        <v>15</v>
      </c>
      <c r="AF8" s="5"/>
      <c r="AG8" s="5" t="s">
        <v>78</v>
      </c>
      <c r="AH8" s="5" t="s">
        <v>24</v>
      </c>
      <c r="AI8" s="5" t="s">
        <v>24</v>
      </c>
      <c r="AJ8" s="5"/>
      <c r="AK8" s="5" t="s">
        <v>15</v>
      </c>
      <c r="AL8" s="5" t="s">
        <v>15</v>
      </c>
      <c r="AM8" s="5"/>
      <c r="AN8" s="5" t="s">
        <v>78</v>
      </c>
      <c r="AO8" s="5" t="s">
        <v>24</v>
      </c>
      <c r="AP8" s="5" t="s">
        <v>24</v>
      </c>
      <c r="AQ8" s="5"/>
      <c r="AR8" s="5" t="s">
        <v>15</v>
      </c>
      <c r="AS8" s="5" t="s">
        <v>15</v>
      </c>
      <c r="AT8" s="5"/>
      <c r="AU8" s="5" t="s">
        <v>78</v>
      </c>
      <c r="AV8" s="5" t="s">
        <v>24</v>
      </c>
      <c r="AW8" s="5" t="s">
        <v>24</v>
      </c>
      <c r="AX8" s="5"/>
      <c r="AY8" s="5" t="s">
        <v>15</v>
      </c>
      <c r="AZ8" s="5" t="s">
        <v>15</v>
      </c>
      <c r="BA8" s="5"/>
      <c r="BB8" s="5" t="s">
        <v>78</v>
      </c>
      <c r="BC8" s="5" t="s">
        <v>24</v>
      </c>
      <c r="BD8" s="5" t="s">
        <v>24</v>
      </c>
      <c r="BE8" s="5"/>
      <c r="BF8" s="5" t="s">
        <v>15</v>
      </c>
      <c r="BG8" s="5" t="s">
        <v>15</v>
      </c>
      <c r="BH8" s="5"/>
      <c r="BI8" s="5" t="s">
        <v>78</v>
      </c>
      <c r="BJ8" s="5" t="s">
        <v>24</v>
      </c>
      <c r="BK8" s="7" t="s">
        <v>24</v>
      </c>
      <c r="BL8" s="5"/>
      <c r="BM8" s="23" t="s">
        <v>37</v>
      </c>
    </row>
    <row r="9" spans="1:65" s="207" customFormat="1" ht="18">
      <c r="A9" s="32" t="s">
        <v>89</v>
      </c>
      <c r="B9" s="33">
        <f>F9+июнь11!B9</f>
        <v>207</v>
      </c>
      <c r="C9" s="33">
        <f>G9+июнь11!C9</f>
        <v>276.7</v>
      </c>
      <c r="D9" s="33">
        <f>C9/B9*100</f>
        <v>133.67149758454107</v>
      </c>
      <c r="E9" s="33">
        <v>75.89138782227097</v>
      </c>
      <c r="F9" s="33">
        <v>27</v>
      </c>
      <c r="G9" s="34">
        <v>40.6</v>
      </c>
      <c r="H9" s="33">
        <f>G9/F9*100</f>
        <v>150.37037037037038</v>
      </c>
      <c r="I9" s="42">
        <f>M9+июнь11!I9</f>
        <v>362</v>
      </c>
      <c r="J9" s="42">
        <f>N9+июнь11!J9</f>
        <v>606.0999999999999</v>
      </c>
      <c r="K9" s="33">
        <f>J9/I9*100</f>
        <v>167.4309392265193</v>
      </c>
      <c r="L9" s="33">
        <v>187.24127278344142</v>
      </c>
      <c r="M9" s="42">
        <v>66</v>
      </c>
      <c r="N9" s="34">
        <v>96.5</v>
      </c>
      <c r="O9" s="33">
        <f>N9/M9*100</f>
        <v>146.21212121212122</v>
      </c>
      <c r="P9" s="42">
        <f>I9+B9</f>
        <v>569</v>
      </c>
      <c r="Q9" s="33">
        <f>J9+C9</f>
        <v>882.8</v>
      </c>
      <c r="R9" s="33">
        <f>Q9/P9*100</f>
        <v>155.14938488576448</v>
      </c>
      <c r="S9" s="33">
        <v>93.54785478547856</v>
      </c>
      <c r="T9" s="33">
        <f>M9+F9</f>
        <v>93</v>
      </c>
      <c r="U9" s="33">
        <f>N9+G9</f>
        <v>137.1</v>
      </c>
      <c r="V9" s="33">
        <f>U9/T9*100</f>
        <v>147.41935483870967</v>
      </c>
      <c r="W9" s="42">
        <f>AA9+июнь11!W9</f>
        <v>44</v>
      </c>
      <c r="X9" s="33">
        <f>AB9+июнь11!X9</f>
        <v>77.96</v>
      </c>
      <c r="Y9" s="33">
        <f>X9/W9*100</f>
        <v>177.1818181818182</v>
      </c>
      <c r="Z9" s="33">
        <v>94.95736906211937</v>
      </c>
      <c r="AA9" s="34">
        <v>5</v>
      </c>
      <c r="AB9" s="34">
        <v>10</v>
      </c>
      <c r="AC9" s="33">
        <f>AB9/AA9*100</f>
        <v>200</v>
      </c>
      <c r="AD9" s="42">
        <f>AH9+июнь11!AD9</f>
        <v>25</v>
      </c>
      <c r="AE9" s="33">
        <f>AI9+июнь11!AE9</f>
        <v>22.8</v>
      </c>
      <c r="AF9" s="33">
        <f>AE9/AD9*100</f>
        <v>91.2</v>
      </c>
      <c r="AG9" s="33">
        <v>95.39748953974896</v>
      </c>
      <c r="AH9" s="175">
        <v>5</v>
      </c>
      <c r="AI9" s="178">
        <v>1.3</v>
      </c>
      <c r="AJ9" s="175">
        <f>AI9/AH9*100</f>
        <v>26</v>
      </c>
      <c r="AK9" s="42">
        <f>AD9+W9</f>
        <v>69</v>
      </c>
      <c r="AL9" s="33">
        <f>AE9+X9</f>
        <v>100.75999999999999</v>
      </c>
      <c r="AM9" s="33">
        <f>AL9/AK9*100</f>
        <v>146.02898550724638</v>
      </c>
      <c r="AN9" s="33">
        <v>127.48948106591867</v>
      </c>
      <c r="AO9" s="42">
        <v>15</v>
      </c>
      <c r="AP9" s="33">
        <v>16.9</v>
      </c>
      <c r="AQ9" s="33">
        <f>AP9/AO9*100</f>
        <v>112.66666666666664</v>
      </c>
      <c r="AR9" s="42">
        <f>AV9+июнь11!AR9</f>
        <v>119926</v>
      </c>
      <c r="AS9" s="42">
        <f>AW9+июнь11!AS9</f>
        <v>124091.1</v>
      </c>
      <c r="AT9" s="33">
        <f>AS9/AR9*100</f>
        <v>103.47305838600471</v>
      </c>
      <c r="AU9" s="33">
        <v>110.90249718160995</v>
      </c>
      <c r="AV9" s="42">
        <v>19687</v>
      </c>
      <c r="AW9" s="33">
        <v>20142.1</v>
      </c>
      <c r="AX9" s="33">
        <f>AW9/AV9*100</f>
        <v>102.3116777568954</v>
      </c>
      <c r="AY9" s="184">
        <f>BC9+июнь11!AY9</f>
        <v>2322</v>
      </c>
      <c r="AZ9" s="184">
        <f>BD9+июнь11!AZ9</f>
        <v>2362.7</v>
      </c>
      <c r="BA9" s="175">
        <f>AZ9/AY9*100</f>
        <v>101.75279931093884</v>
      </c>
      <c r="BB9" s="33">
        <v>104.5</v>
      </c>
      <c r="BC9" s="42">
        <v>322</v>
      </c>
      <c r="BD9" s="33">
        <v>270.6</v>
      </c>
      <c r="BE9" s="33">
        <f>BD9/BC9*100</f>
        <v>84.03726708074535</v>
      </c>
      <c r="BF9" s="39">
        <f>BJ9+июнь11!BF9</f>
        <v>3727.4999999999995</v>
      </c>
      <c r="BG9" s="39">
        <f>BK9+июнь11!BG9</f>
        <v>3810.2000000000003</v>
      </c>
      <c r="BH9" s="39">
        <f>BG9/BF9*100</f>
        <v>102.21864520456072</v>
      </c>
      <c r="BI9" s="83">
        <v>105.16408600369851</v>
      </c>
      <c r="BJ9" s="218">
        <v>739.1</v>
      </c>
      <c r="BK9" s="218">
        <v>762.9</v>
      </c>
      <c r="BL9" s="216">
        <f>BK9/BJ9*100</f>
        <v>103.22013259369503</v>
      </c>
      <c r="BM9" s="215">
        <v>99.84434788248264</v>
      </c>
    </row>
    <row r="10" spans="1:65" ht="18">
      <c r="A10" s="32" t="s">
        <v>92</v>
      </c>
      <c r="B10" s="33">
        <f>F10+июнь11!B10</f>
        <v>227</v>
      </c>
      <c r="C10" s="33">
        <f>G10+июнь11!C10</f>
        <v>382.2</v>
      </c>
      <c r="D10" s="33">
        <f aca="true" t="shared" si="0" ref="D10:D23">C10/B10*100</f>
        <v>168.37004405286342</v>
      </c>
      <c r="E10" s="33">
        <v>101.11111111111111</v>
      </c>
      <c r="F10" s="33">
        <v>39</v>
      </c>
      <c r="G10" s="34">
        <v>47.3</v>
      </c>
      <c r="H10" s="33">
        <f aca="true" t="shared" si="1" ref="H10:H23">G10/F10*100</f>
        <v>121.28205128205127</v>
      </c>
      <c r="I10" s="42">
        <f>M10+июнь11!I10</f>
        <v>575</v>
      </c>
      <c r="J10" s="42">
        <f>N10+июнь11!J10</f>
        <v>394.9</v>
      </c>
      <c r="K10" s="33">
        <f aca="true" t="shared" si="2" ref="K10:K23">J10/I10*100</f>
        <v>68.67826086956521</v>
      </c>
      <c r="L10" s="33">
        <v>68.57093245355095</v>
      </c>
      <c r="M10" s="42">
        <v>73</v>
      </c>
      <c r="N10" s="34">
        <v>72.1</v>
      </c>
      <c r="O10" s="33">
        <f aca="true" t="shared" si="3" ref="O10:O23">N10/M10*100</f>
        <v>98.76712328767123</v>
      </c>
      <c r="P10" s="42">
        <f aca="true" t="shared" si="4" ref="P10:Q22">I10+B10</f>
        <v>802</v>
      </c>
      <c r="Q10" s="33">
        <f t="shared" si="4"/>
        <v>777.0999999999999</v>
      </c>
      <c r="R10" s="33">
        <f aca="true" t="shared" si="5" ref="R10:R23">Q10/P10*100</f>
        <v>96.89526184538653</v>
      </c>
      <c r="S10" s="33">
        <v>102.3123531593916</v>
      </c>
      <c r="T10" s="33">
        <f aca="true" t="shared" si="6" ref="T10:U22">M10+F10</f>
        <v>112</v>
      </c>
      <c r="U10" s="33">
        <f t="shared" si="6"/>
        <v>119.39999999999999</v>
      </c>
      <c r="V10" s="33">
        <f aca="true" t="shared" si="7" ref="V10:V23">U10/T10*100</f>
        <v>106.60714285714286</v>
      </c>
      <c r="W10" s="42">
        <f>AA10+июнь11!W10</f>
        <v>41</v>
      </c>
      <c r="X10" s="33">
        <f>AB10+июнь11!X10</f>
        <v>37.9</v>
      </c>
      <c r="Y10" s="33">
        <f aca="true" t="shared" si="8" ref="Y10:Y23">X10/W10*100</f>
        <v>92.4390243902439</v>
      </c>
      <c r="Z10" s="33">
        <v>114.50151057401811</v>
      </c>
      <c r="AA10" s="34">
        <v>5</v>
      </c>
      <c r="AB10" s="34"/>
      <c r="AC10" s="33">
        <f aca="true" t="shared" si="9" ref="AC10:AC23">AB10/AA10*100</f>
        <v>0</v>
      </c>
      <c r="AD10" s="42">
        <f>AH10+июнь11!AD10</f>
        <v>44</v>
      </c>
      <c r="AE10" s="33">
        <f>AI10+июнь11!AE10</f>
        <v>9</v>
      </c>
      <c r="AF10" s="33">
        <f aca="true" t="shared" si="10" ref="AF10:AF23">AE10/AD10*100</f>
        <v>20.454545454545457</v>
      </c>
      <c r="AG10" s="33">
        <v>13.37295690936107</v>
      </c>
      <c r="AH10" s="175">
        <v>9</v>
      </c>
      <c r="AI10" s="178"/>
      <c r="AJ10" s="175">
        <f aca="true" t="shared" si="11" ref="AJ10:AJ23">AI10/AH10*100</f>
        <v>0</v>
      </c>
      <c r="AK10" s="42">
        <f aca="true" t="shared" si="12" ref="AK10:AL23">AD10+W10</f>
        <v>85</v>
      </c>
      <c r="AL10" s="33">
        <f t="shared" si="12"/>
        <v>46.9</v>
      </c>
      <c r="AM10" s="33">
        <f aca="true" t="shared" si="13" ref="AM10:AM23">AL10/AK10*100</f>
        <v>55.17647058823529</v>
      </c>
      <c r="AN10" s="33">
        <v>161.0567514677104</v>
      </c>
      <c r="AO10" s="42">
        <v>7</v>
      </c>
      <c r="AP10" s="33">
        <v>20.2</v>
      </c>
      <c r="AQ10" s="33">
        <f aca="true" t="shared" si="14" ref="AQ10:AQ23">AP10/AO10*100</f>
        <v>288.57142857142856</v>
      </c>
      <c r="AR10" s="42">
        <f>AV10+июнь11!AR10</f>
        <v>14312</v>
      </c>
      <c r="AS10" s="42">
        <f>AW10+июнь11!AS10</f>
        <v>14493.8</v>
      </c>
      <c r="AT10" s="33">
        <f aca="true" t="shared" si="15" ref="AT10:AT23">AS10/AR10*100</f>
        <v>101.27026271660145</v>
      </c>
      <c r="AU10" s="33">
        <v>114.43801014551885</v>
      </c>
      <c r="AV10" s="42">
        <v>2386</v>
      </c>
      <c r="AW10" s="33">
        <v>2420.8</v>
      </c>
      <c r="AX10" s="33">
        <f aca="true" t="shared" si="16" ref="AX10:AX23">AW10/AV10*100</f>
        <v>101.4585079631182</v>
      </c>
      <c r="AY10" s="184">
        <f>BC10+июнь11!AY10</f>
        <v>341</v>
      </c>
      <c r="AZ10" s="184">
        <f>BD10+июнь11!AZ10</f>
        <v>506.2</v>
      </c>
      <c r="BA10" s="175">
        <f aca="true" t="shared" si="17" ref="BA10:BA23">AZ10/AY10*100</f>
        <v>148.4457478005865</v>
      </c>
      <c r="BB10" s="33">
        <v>152.3</v>
      </c>
      <c r="BC10" s="42">
        <v>47</v>
      </c>
      <c r="BD10" s="33">
        <v>79</v>
      </c>
      <c r="BE10" s="33">
        <f aca="true" t="shared" si="18" ref="BE10:BE23">BD10/BC10*100</f>
        <v>168.08510638297872</v>
      </c>
      <c r="BF10" s="39">
        <f>BJ10+июнь11!BF10</f>
        <v>307.7</v>
      </c>
      <c r="BG10" s="39">
        <f>BK10+июнь11!BG10</f>
        <v>330.4</v>
      </c>
      <c r="BH10" s="39">
        <f aca="true" t="shared" si="19" ref="BH10:BH25">BG10/BF10*100</f>
        <v>107.37731556711081</v>
      </c>
      <c r="BI10" s="83">
        <v>67.81609195402298</v>
      </c>
      <c r="BJ10" s="34">
        <v>61.1</v>
      </c>
      <c r="BK10" s="34">
        <v>65.7</v>
      </c>
      <c r="BL10" s="39">
        <f aca="true" t="shared" si="20" ref="BL10:BL25">BK10/BJ10*100</f>
        <v>107.52864157119477</v>
      </c>
      <c r="BM10" s="33">
        <v>101.66104334284971</v>
      </c>
    </row>
    <row r="11" spans="1:65" ht="18">
      <c r="A11" s="32" t="s">
        <v>2</v>
      </c>
      <c r="B11" s="33">
        <f>F11+июнь11!B11</f>
        <v>36</v>
      </c>
      <c r="C11" s="33">
        <f>G11+июнь11!C11</f>
        <v>17.8</v>
      </c>
      <c r="D11" s="33">
        <f t="shared" si="0"/>
        <v>49.44444444444444</v>
      </c>
      <c r="E11" s="33">
        <v>43.95061728395062</v>
      </c>
      <c r="F11" s="33">
        <v>7</v>
      </c>
      <c r="G11" s="34">
        <v>8.9</v>
      </c>
      <c r="H11" s="33">
        <f t="shared" si="1"/>
        <v>127.14285714285715</v>
      </c>
      <c r="I11" s="42">
        <f>M11+июнь11!I11</f>
        <v>1825</v>
      </c>
      <c r="J11" s="42">
        <f>N11+июнь11!J11</f>
        <v>1843.8000000000002</v>
      </c>
      <c r="K11" s="33">
        <f t="shared" si="2"/>
        <v>101.03013698630139</v>
      </c>
      <c r="L11" s="33">
        <v>112.07829311288069</v>
      </c>
      <c r="M11" s="42">
        <v>318</v>
      </c>
      <c r="N11" s="34">
        <v>242</v>
      </c>
      <c r="O11" s="33">
        <f t="shared" si="3"/>
        <v>76.10062893081762</v>
      </c>
      <c r="P11" s="42">
        <f t="shared" si="4"/>
        <v>1861</v>
      </c>
      <c r="Q11" s="33">
        <f t="shared" si="4"/>
        <v>1861.6000000000001</v>
      </c>
      <c r="R11" s="33">
        <f t="shared" si="5"/>
        <v>100.03224073078991</v>
      </c>
      <c r="S11" s="33">
        <v>105.90736522399393</v>
      </c>
      <c r="T11" s="33">
        <f t="shared" si="6"/>
        <v>325</v>
      </c>
      <c r="U11" s="33">
        <f t="shared" si="6"/>
        <v>250.9</v>
      </c>
      <c r="V11" s="33">
        <f t="shared" si="7"/>
        <v>77.2</v>
      </c>
      <c r="W11" s="42">
        <f>AA11+июнь11!W11</f>
        <v>13</v>
      </c>
      <c r="X11" s="33">
        <f>AB11+июнь11!X11</f>
        <v>13</v>
      </c>
      <c r="Y11" s="33">
        <f t="shared" si="8"/>
        <v>100</v>
      </c>
      <c r="Z11" s="33">
        <v>89.65517241379311</v>
      </c>
      <c r="AA11" s="34">
        <v>2</v>
      </c>
      <c r="AB11" s="34">
        <v>2</v>
      </c>
      <c r="AC11" s="33">
        <f t="shared" si="9"/>
        <v>100</v>
      </c>
      <c r="AD11" s="42">
        <f>AH11+июнь11!AD11</f>
        <v>82</v>
      </c>
      <c r="AE11" s="33">
        <f>AI11+июнь11!AE11</f>
        <v>89.30000000000001</v>
      </c>
      <c r="AF11" s="33">
        <f t="shared" si="10"/>
        <v>108.90243902439025</v>
      </c>
      <c r="AG11" s="33">
        <v>102.88018433179724</v>
      </c>
      <c r="AH11" s="175">
        <v>5</v>
      </c>
      <c r="AI11" s="178">
        <v>0.8</v>
      </c>
      <c r="AJ11" s="175">
        <f t="shared" si="11"/>
        <v>16</v>
      </c>
      <c r="AK11" s="42">
        <f t="shared" si="12"/>
        <v>95</v>
      </c>
      <c r="AL11" s="33">
        <f t="shared" si="12"/>
        <v>102.30000000000001</v>
      </c>
      <c r="AM11" s="33">
        <f t="shared" si="13"/>
        <v>107.68421052631581</v>
      </c>
      <c r="AN11" s="33">
        <v>80.83252662149081</v>
      </c>
      <c r="AO11" s="42">
        <v>21</v>
      </c>
      <c r="AP11" s="33">
        <v>21.4</v>
      </c>
      <c r="AQ11" s="33">
        <f t="shared" si="14"/>
        <v>101.9047619047619</v>
      </c>
      <c r="AR11" s="42">
        <f>AV11+июнь11!AR11</f>
        <v>8188</v>
      </c>
      <c r="AS11" s="42">
        <f>AW11+июнь11!AS11</f>
        <v>8295</v>
      </c>
      <c r="AT11" s="33">
        <f t="shared" si="15"/>
        <v>101.30679042501221</v>
      </c>
      <c r="AU11" s="33">
        <v>120.63327364107126</v>
      </c>
      <c r="AV11" s="42">
        <v>1322</v>
      </c>
      <c r="AW11" s="33">
        <v>1337.9</v>
      </c>
      <c r="AX11" s="33">
        <f t="shared" si="16"/>
        <v>101.20272314674736</v>
      </c>
      <c r="AY11" s="184">
        <f>BC11+июнь11!AY11</f>
        <v>197</v>
      </c>
      <c r="AZ11" s="184">
        <f>BD11+июнь11!AZ11</f>
        <v>303.6</v>
      </c>
      <c r="BA11" s="175">
        <f t="shared" si="17"/>
        <v>154.11167512690355</v>
      </c>
      <c r="BB11" s="33">
        <v>171.2</v>
      </c>
      <c r="BC11" s="42">
        <v>26</v>
      </c>
      <c r="BD11" s="33">
        <v>51</v>
      </c>
      <c r="BE11" s="33">
        <f t="shared" si="18"/>
        <v>196.15384615384613</v>
      </c>
      <c r="BF11" s="39">
        <f>BJ11+июнь11!BF11</f>
        <v>350.90000000000003</v>
      </c>
      <c r="BG11" s="39">
        <f>BK11+июнь11!BG11</f>
        <v>374.3</v>
      </c>
      <c r="BH11" s="39">
        <f t="shared" si="19"/>
        <v>106.66856654317469</v>
      </c>
      <c r="BI11" s="83">
        <v>96.32012352032937</v>
      </c>
      <c r="BJ11" s="34">
        <v>60.2</v>
      </c>
      <c r="BK11" s="34">
        <v>64.8</v>
      </c>
      <c r="BL11" s="39">
        <f t="shared" si="20"/>
        <v>107.64119601328903</v>
      </c>
      <c r="BM11" s="33">
        <v>108.83021507256514</v>
      </c>
    </row>
    <row r="12" spans="1:65" ht="18">
      <c r="A12" s="32" t="s">
        <v>3</v>
      </c>
      <c r="B12" s="33">
        <f>F12+июнь11!B12</f>
        <v>145</v>
      </c>
      <c r="C12" s="33">
        <f>G12+июнь11!C12</f>
        <v>147.7</v>
      </c>
      <c r="D12" s="33">
        <f t="shared" si="0"/>
        <v>101.86206896551724</v>
      </c>
      <c r="E12" s="33">
        <v>98.07436918990703</v>
      </c>
      <c r="F12" s="33">
        <v>27</v>
      </c>
      <c r="G12" s="34">
        <v>27.1</v>
      </c>
      <c r="H12" s="33">
        <f t="shared" si="1"/>
        <v>100.37037037037038</v>
      </c>
      <c r="I12" s="42">
        <f>M12+июнь11!I12</f>
        <v>689</v>
      </c>
      <c r="J12" s="42">
        <f>N12+июнь11!J12</f>
        <v>835.8</v>
      </c>
      <c r="K12" s="33">
        <f t="shared" si="2"/>
        <v>121.30624092888243</v>
      </c>
      <c r="L12" s="33">
        <v>123.91401037805781</v>
      </c>
      <c r="M12" s="42">
        <v>78</v>
      </c>
      <c r="N12" s="34">
        <v>94.4</v>
      </c>
      <c r="O12" s="33">
        <f t="shared" si="3"/>
        <v>121.02564102564104</v>
      </c>
      <c r="P12" s="42">
        <f t="shared" si="4"/>
        <v>834</v>
      </c>
      <c r="Q12" s="33">
        <f t="shared" si="4"/>
        <v>983.5</v>
      </c>
      <c r="R12" s="33">
        <f t="shared" si="5"/>
        <v>117.92565947242207</v>
      </c>
      <c r="S12" s="33">
        <v>119.76744186046511</v>
      </c>
      <c r="T12" s="33">
        <f t="shared" si="6"/>
        <v>105</v>
      </c>
      <c r="U12" s="33">
        <f t="shared" si="6"/>
        <v>121.5</v>
      </c>
      <c r="V12" s="33">
        <f t="shared" si="7"/>
        <v>115.71428571428572</v>
      </c>
      <c r="W12" s="42">
        <f>AA12+июнь11!W12</f>
        <v>32</v>
      </c>
      <c r="X12" s="33">
        <f>AB12+июнь11!X12</f>
        <v>37</v>
      </c>
      <c r="Y12" s="33">
        <f t="shared" si="8"/>
        <v>115.625</v>
      </c>
      <c r="Z12" s="33">
        <v>105.11363636363636</v>
      </c>
      <c r="AA12" s="34">
        <v>6</v>
      </c>
      <c r="AB12" s="34">
        <v>6.4</v>
      </c>
      <c r="AC12" s="33">
        <f t="shared" si="9"/>
        <v>106.66666666666667</v>
      </c>
      <c r="AD12" s="42">
        <f>AH12+июнь11!AD12</f>
        <v>16</v>
      </c>
      <c r="AE12" s="33">
        <f>AI12+июнь11!AE12</f>
        <v>10</v>
      </c>
      <c r="AF12" s="33">
        <f t="shared" si="10"/>
        <v>62.5</v>
      </c>
      <c r="AG12" s="33"/>
      <c r="AH12" s="175">
        <v>3</v>
      </c>
      <c r="AI12" s="178"/>
      <c r="AJ12" s="175">
        <f t="shared" si="11"/>
        <v>0</v>
      </c>
      <c r="AK12" s="42">
        <f t="shared" si="12"/>
        <v>48</v>
      </c>
      <c r="AL12" s="33">
        <f t="shared" si="12"/>
        <v>47</v>
      </c>
      <c r="AM12" s="33">
        <f t="shared" si="13"/>
        <v>97.91666666666666</v>
      </c>
      <c r="AN12" s="33">
        <v>90.67357512953367</v>
      </c>
      <c r="AO12" s="42">
        <v>7</v>
      </c>
      <c r="AP12" s="33">
        <v>11.5</v>
      </c>
      <c r="AQ12" s="33">
        <f t="shared" si="14"/>
        <v>164.28571428571428</v>
      </c>
      <c r="AR12" s="42">
        <f>AV12+июнь11!AR12</f>
        <v>72047</v>
      </c>
      <c r="AS12" s="42">
        <f>AW12+июнь11!AS12</f>
        <v>73835.79999999999</v>
      </c>
      <c r="AT12" s="33">
        <f t="shared" si="15"/>
        <v>102.48282371229891</v>
      </c>
      <c r="AU12" s="33">
        <v>98.24454919639462</v>
      </c>
      <c r="AV12" s="42">
        <v>11841</v>
      </c>
      <c r="AW12" s="33">
        <v>12024.4</v>
      </c>
      <c r="AX12" s="33">
        <f t="shared" si="16"/>
        <v>101.54885567097374</v>
      </c>
      <c r="AY12" s="184">
        <f>BC12+июнь11!AY12</f>
        <v>941</v>
      </c>
      <c r="AZ12" s="184">
        <f>BD12+июнь11!AZ12</f>
        <v>1373.9</v>
      </c>
      <c r="BA12" s="175">
        <f t="shared" si="17"/>
        <v>146.00425079702447</v>
      </c>
      <c r="BB12" s="33">
        <v>164.2</v>
      </c>
      <c r="BC12" s="42">
        <v>126</v>
      </c>
      <c r="BD12" s="33">
        <v>193.5</v>
      </c>
      <c r="BE12" s="33">
        <f t="shared" si="18"/>
        <v>153.57142857142858</v>
      </c>
      <c r="BF12" s="39">
        <f>BJ12+июнь11!BF12</f>
        <v>1406.5</v>
      </c>
      <c r="BG12" s="39">
        <f>BK12+июнь11!BG12</f>
        <v>1513.2</v>
      </c>
      <c r="BH12" s="39">
        <f t="shared" si="19"/>
        <v>107.58620689655172</v>
      </c>
      <c r="BI12" s="83">
        <v>127.7393212898869</v>
      </c>
      <c r="BJ12" s="34">
        <v>110.1</v>
      </c>
      <c r="BK12" s="34">
        <v>114.6</v>
      </c>
      <c r="BL12" s="39">
        <f t="shared" si="20"/>
        <v>104.08719346049047</v>
      </c>
      <c r="BM12" s="33">
        <v>103.36109008327026</v>
      </c>
    </row>
    <row r="13" spans="1:65" ht="18">
      <c r="A13" s="32" t="s">
        <v>4</v>
      </c>
      <c r="B13" s="33">
        <f>F13+июнь11!B13</f>
        <v>52</v>
      </c>
      <c r="C13" s="33">
        <f>G13+июнь11!C13</f>
        <v>10.799999999999999</v>
      </c>
      <c r="D13" s="33">
        <f t="shared" si="0"/>
        <v>20.769230769230766</v>
      </c>
      <c r="E13" s="33">
        <v>36.986301369863014</v>
      </c>
      <c r="F13" s="33">
        <v>9</v>
      </c>
      <c r="G13" s="34">
        <v>1.1</v>
      </c>
      <c r="H13" s="33">
        <f t="shared" si="1"/>
        <v>12.222222222222223</v>
      </c>
      <c r="I13" s="42">
        <f>M13+июнь11!I13</f>
        <v>3247</v>
      </c>
      <c r="J13" s="42">
        <f>N13+июнь11!J13</f>
        <v>3387.5000000000005</v>
      </c>
      <c r="K13" s="33">
        <f t="shared" si="2"/>
        <v>104.32707114259318</v>
      </c>
      <c r="L13" s="33">
        <v>117.66238277179578</v>
      </c>
      <c r="M13" s="42">
        <v>516</v>
      </c>
      <c r="N13" s="34">
        <v>489.3</v>
      </c>
      <c r="O13" s="33">
        <f t="shared" si="3"/>
        <v>94.82558139534883</v>
      </c>
      <c r="P13" s="42">
        <f t="shared" si="4"/>
        <v>3299</v>
      </c>
      <c r="Q13" s="33">
        <f t="shared" si="4"/>
        <v>3398.3000000000006</v>
      </c>
      <c r="R13" s="33">
        <f t="shared" si="5"/>
        <v>103.01000303122161</v>
      </c>
      <c r="S13" s="33">
        <v>189.03546209358265</v>
      </c>
      <c r="T13" s="33">
        <f t="shared" si="6"/>
        <v>525</v>
      </c>
      <c r="U13" s="33">
        <f t="shared" si="6"/>
        <v>490.40000000000003</v>
      </c>
      <c r="V13" s="33">
        <f t="shared" si="7"/>
        <v>93.40952380952382</v>
      </c>
      <c r="W13" s="42">
        <f>AA13+июнь11!W13</f>
        <v>7</v>
      </c>
      <c r="X13" s="33">
        <f>AB13+июнь11!X13</f>
        <v>7.4</v>
      </c>
      <c r="Y13" s="33">
        <f t="shared" si="8"/>
        <v>105.71428571428572</v>
      </c>
      <c r="Z13" s="33">
        <v>97.36842105263159</v>
      </c>
      <c r="AA13" s="34">
        <v>1</v>
      </c>
      <c r="AB13" s="34">
        <v>1</v>
      </c>
      <c r="AC13" s="33">
        <f t="shared" si="9"/>
        <v>100</v>
      </c>
      <c r="AD13" s="42">
        <f>AH13+июнь11!AD13</f>
        <v>145</v>
      </c>
      <c r="AE13" s="33">
        <f>AI13+июнь11!AE13</f>
        <v>136.8</v>
      </c>
      <c r="AF13" s="33">
        <f t="shared" si="10"/>
        <v>94.3448275862069</v>
      </c>
      <c r="AG13" s="33">
        <v>95.66433566433568</v>
      </c>
      <c r="AH13" s="175">
        <v>25</v>
      </c>
      <c r="AI13" s="178">
        <v>23.3</v>
      </c>
      <c r="AJ13" s="175">
        <f t="shared" si="11"/>
        <v>93.2</v>
      </c>
      <c r="AK13" s="42">
        <f t="shared" si="12"/>
        <v>152</v>
      </c>
      <c r="AL13" s="33">
        <f t="shared" si="12"/>
        <v>144.20000000000002</v>
      </c>
      <c r="AM13" s="33">
        <f t="shared" si="13"/>
        <v>94.86842105263159</v>
      </c>
      <c r="AN13" s="33">
        <v>108.70010235414533</v>
      </c>
      <c r="AO13" s="42">
        <v>16</v>
      </c>
      <c r="AP13" s="33">
        <v>23</v>
      </c>
      <c r="AQ13" s="33">
        <f t="shared" si="14"/>
        <v>143.75</v>
      </c>
      <c r="AR13" s="42">
        <f>AV13+июнь11!AR13</f>
        <v>5917</v>
      </c>
      <c r="AS13" s="42">
        <f>AW13+июнь11!AS13</f>
        <v>6196.2</v>
      </c>
      <c r="AT13" s="33">
        <f t="shared" si="15"/>
        <v>104.71860740239987</v>
      </c>
      <c r="AU13" s="33">
        <v>124.06882802432935</v>
      </c>
      <c r="AV13" s="42">
        <v>955</v>
      </c>
      <c r="AW13" s="33">
        <v>967</v>
      </c>
      <c r="AX13" s="33">
        <f t="shared" si="16"/>
        <v>101.2565445026178</v>
      </c>
      <c r="AY13" s="184">
        <f>BC13+июнь11!AY13</f>
        <v>116</v>
      </c>
      <c r="AZ13" s="184">
        <f>BD13+июнь11!AZ13</f>
        <v>279.3</v>
      </c>
      <c r="BA13" s="175">
        <f t="shared" si="17"/>
        <v>240.7758620689655</v>
      </c>
      <c r="BB13" s="33">
        <v>141.4</v>
      </c>
      <c r="BC13" s="42">
        <v>17</v>
      </c>
      <c r="BD13" s="33">
        <v>49</v>
      </c>
      <c r="BE13" s="33">
        <f t="shared" si="18"/>
        <v>288.2352941176471</v>
      </c>
      <c r="BF13" s="39">
        <f>BJ13+июнь11!BF13</f>
        <v>314.5</v>
      </c>
      <c r="BG13" s="39">
        <f>BK13+июнь11!BG13</f>
        <v>346.5</v>
      </c>
      <c r="BH13" s="39">
        <f t="shared" si="19"/>
        <v>110.17488076311605</v>
      </c>
      <c r="BI13" s="83">
        <v>131.1010215664018</v>
      </c>
      <c r="BJ13" s="34">
        <v>32.9</v>
      </c>
      <c r="BK13" s="34">
        <v>35.6</v>
      </c>
      <c r="BL13" s="39">
        <f t="shared" si="20"/>
        <v>108.2066869300912</v>
      </c>
      <c r="BM13" s="33">
        <v>96.69343854210699</v>
      </c>
    </row>
    <row r="14" spans="1:65" ht="18">
      <c r="A14" s="32" t="s">
        <v>5</v>
      </c>
      <c r="B14" s="33">
        <f>F14+июнь11!B14</f>
        <v>94</v>
      </c>
      <c r="C14" s="33">
        <f>G14+июнь11!C14</f>
        <v>94.6</v>
      </c>
      <c r="D14" s="33">
        <f t="shared" si="0"/>
        <v>100.63829787234042</v>
      </c>
      <c r="E14" s="33">
        <v>99.26547743966422</v>
      </c>
      <c r="F14" s="33">
        <v>19</v>
      </c>
      <c r="G14" s="34">
        <v>14.5</v>
      </c>
      <c r="H14" s="33">
        <f t="shared" si="1"/>
        <v>76.31578947368422</v>
      </c>
      <c r="I14" s="42">
        <f>M14+июнь11!I14</f>
        <v>242</v>
      </c>
      <c r="J14" s="42">
        <f>N14+июнь11!J14</f>
        <v>245.1</v>
      </c>
      <c r="K14" s="33">
        <f t="shared" si="2"/>
        <v>101.2809917355372</v>
      </c>
      <c r="L14" s="33">
        <v>74.83969465648855</v>
      </c>
      <c r="M14" s="42">
        <v>32</v>
      </c>
      <c r="N14" s="34">
        <v>9.4</v>
      </c>
      <c r="O14" s="33">
        <f t="shared" si="3"/>
        <v>29.375</v>
      </c>
      <c r="P14" s="42">
        <f t="shared" si="4"/>
        <v>336</v>
      </c>
      <c r="Q14" s="33">
        <f t="shared" si="4"/>
        <v>339.7</v>
      </c>
      <c r="R14" s="33">
        <f t="shared" si="5"/>
        <v>101.10119047619048</v>
      </c>
      <c r="S14" s="33">
        <v>83.56592877767083</v>
      </c>
      <c r="T14" s="33">
        <f t="shared" si="6"/>
        <v>51</v>
      </c>
      <c r="U14" s="33">
        <f t="shared" si="6"/>
        <v>23.9</v>
      </c>
      <c r="V14" s="33">
        <f t="shared" si="7"/>
        <v>46.86274509803921</v>
      </c>
      <c r="W14" s="42">
        <f>AA14+июнь11!W14</f>
        <v>17</v>
      </c>
      <c r="X14" s="33">
        <f>AB14+июнь11!X14</f>
        <v>18.5</v>
      </c>
      <c r="Y14" s="33">
        <f t="shared" si="8"/>
        <v>108.8235294117647</v>
      </c>
      <c r="Z14" s="33">
        <v>94.87179487179486</v>
      </c>
      <c r="AA14" s="34">
        <v>2</v>
      </c>
      <c r="AB14" s="34">
        <v>2.5</v>
      </c>
      <c r="AC14" s="33">
        <f t="shared" si="9"/>
        <v>125</v>
      </c>
      <c r="AD14" s="42">
        <f>AH14+июнь11!AD14</f>
        <v>2648</v>
      </c>
      <c r="AE14" s="33">
        <f>AI14+июнь11!AE14</f>
        <v>2495.7999999999997</v>
      </c>
      <c r="AF14" s="33">
        <f t="shared" si="10"/>
        <v>94.25226586102718</v>
      </c>
      <c r="AG14" s="33">
        <v>101.98594311866623</v>
      </c>
      <c r="AH14" s="175">
        <v>365</v>
      </c>
      <c r="AI14" s="178">
        <v>365.7</v>
      </c>
      <c r="AJ14" s="175">
        <f t="shared" si="11"/>
        <v>100.1917808219178</v>
      </c>
      <c r="AK14" s="42">
        <f t="shared" si="12"/>
        <v>2665</v>
      </c>
      <c r="AL14" s="33">
        <f t="shared" si="12"/>
        <v>2514.2999999999997</v>
      </c>
      <c r="AM14" s="33">
        <f t="shared" si="13"/>
        <v>94.34521575984989</v>
      </c>
      <c r="AN14" s="33">
        <v>83.58051295052181</v>
      </c>
      <c r="AO14" s="42">
        <v>378</v>
      </c>
      <c r="AP14" s="33">
        <v>381.4</v>
      </c>
      <c r="AQ14" s="33">
        <f t="shared" si="14"/>
        <v>100.89947089947088</v>
      </c>
      <c r="AR14" s="42">
        <f>AV14+июнь11!AR14</f>
        <v>11072</v>
      </c>
      <c r="AS14" s="42">
        <f>AW14+июнь11!AS14</f>
        <v>11187.3</v>
      </c>
      <c r="AT14" s="33">
        <f t="shared" si="15"/>
        <v>101.04136560693642</v>
      </c>
      <c r="AU14" s="33">
        <v>108.14747625679402</v>
      </c>
      <c r="AV14" s="42">
        <v>1820</v>
      </c>
      <c r="AW14" s="33">
        <v>1845.1</v>
      </c>
      <c r="AX14" s="33">
        <f t="shared" si="16"/>
        <v>101.37912087912086</v>
      </c>
      <c r="AY14" s="184">
        <f>BC14+июнь11!AY14</f>
        <v>300</v>
      </c>
      <c r="AZ14" s="184">
        <f>BD14+июнь11!AZ14</f>
        <v>304</v>
      </c>
      <c r="BA14" s="175">
        <f t="shared" si="17"/>
        <v>101.33333333333334</v>
      </c>
      <c r="BB14" s="33">
        <v>136.4</v>
      </c>
      <c r="BC14" s="42">
        <v>42</v>
      </c>
      <c r="BD14" s="33">
        <v>50</v>
      </c>
      <c r="BE14" s="33">
        <f t="shared" si="18"/>
        <v>119.04761904761905</v>
      </c>
      <c r="BF14" s="39">
        <f>BJ14+июнь11!BF14</f>
        <v>593.2</v>
      </c>
      <c r="BG14" s="39">
        <f>BK14+июнь11!BG14</f>
        <v>606.6</v>
      </c>
      <c r="BH14" s="39">
        <f t="shared" si="19"/>
        <v>102.25893459204316</v>
      </c>
      <c r="BI14" s="83">
        <v>88.86610020509815</v>
      </c>
      <c r="BJ14" s="34">
        <v>129.5</v>
      </c>
      <c r="BK14" s="34">
        <v>142.1</v>
      </c>
      <c r="BL14" s="39">
        <f t="shared" si="20"/>
        <v>109.72972972972971</v>
      </c>
      <c r="BM14" s="33">
        <v>105.06557897564906</v>
      </c>
    </row>
    <row r="15" spans="1:65" ht="18">
      <c r="A15" s="32" t="s">
        <v>6</v>
      </c>
      <c r="B15" s="33">
        <f>F15+июнь11!B15</f>
        <v>94</v>
      </c>
      <c r="C15" s="33">
        <f>G15+июнь11!C15</f>
        <v>100.69999999999999</v>
      </c>
      <c r="D15" s="33">
        <f t="shared" si="0"/>
        <v>107.12765957446808</v>
      </c>
      <c r="E15" s="33">
        <v>91.46230699364214</v>
      </c>
      <c r="F15" s="33">
        <v>18</v>
      </c>
      <c r="G15" s="34">
        <v>19.1</v>
      </c>
      <c r="H15" s="33">
        <f t="shared" si="1"/>
        <v>106.11111111111111</v>
      </c>
      <c r="I15" s="42">
        <f>M15+июнь11!I15</f>
        <v>0</v>
      </c>
      <c r="J15" s="42">
        <f>N15+июнь11!J15</f>
        <v>0</v>
      </c>
      <c r="K15" s="33"/>
      <c r="L15" s="33"/>
      <c r="M15" s="42"/>
      <c r="N15" s="34"/>
      <c r="O15" s="33"/>
      <c r="P15" s="42">
        <f t="shared" si="4"/>
        <v>94</v>
      </c>
      <c r="Q15" s="33">
        <f t="shared" si="4"/>
        <v>100.69999999999999</v>
      </c>
      <c r="R15" s="33">
        <f t="shared" si="5"/>
        <v>107.12765957446808</v>
      </c>
      <c r="S15" s="33">
        <v>85.44423440453687</v>
      </c>
      <c r="T15" s="33">
        <f t="shared" si="6"/>
        <v>18</v>
      </c>
      <c r="U15" s="33">
        <f t="shared" si="6"/>
        <v>19.1</v>
      </c>
      <c r="V15" s="33">
        <f t="shared" si="7"/>
        <v>106.11111111111111</v>
      </c>
      <c r="W15" s="42">
        <f>AA15+июнь11!W15</f>
        <v>16</v>
      </c>
      <c r="X15" s="33">
        <f>AB15+июнь11!X15</f>
        <v>16.8</v>
      </c>
      <c r="Y15" s="33">
        <f t="shared" si="8"/>
        <v>105</v>
      </c>
      <c r="Z15" s="33">
        <v>88.8888888888889</v>
      </c>
      <c r="AA15" s="34">
        <v>2</v>
      </c>
      <c r="AB15" s="34">
        <v>2</v>
      </c>
      <c r="AC15" s="33">
        <f t="shared" si="9"/>
        <v>100</v>
      </c>
      <c r="AD15" s="42">
        <f>AH15+июнь11!AD15</f>
        <v>0</v>
      </c>
      <c r="AE15" s="33">
        <f>AI15+июнь11!AE15</f>
        <v>0</v>
      </c>
      <c r="AF15" s="33"/>
      <c r="AG15" s="33"/>
      <c r="AH15" s="175"/>
      <c r="AI15" s="178"/>
      <c r="AJ15" s="175"/>
      <c r="AK15" s="42">
        <f t="shared" si="12"/>
        <v>16</v>
      </c>
      <c r="AL15" s="33">
        <f t="shared" si="12"/>
        <v>16.8</v>
      </c>
      <c r="AM15" s="33">
        <f t="shared" si="13"/>
        <v>105</v>
      </c>
      <c r="AN15" s="33">
        <v>113.97058823529412</v>
      </c>
      <c r="AO15" s="42">
        <v>3</v>
      </c>
      <c r="AP15" s="33">
        <v>3.4</v>
      </c>
      <c r="AQ15" s="33">
        <f t="shared" si="14"/>
        <v>113.33333333333333</v>
      </c>
      <c r="AR15" s="42">
        <f>AV15+июнь11!AR15</f>
        <v>4937</v>
      </c>
      <c r="AS15" s="42">
        <f>AW15+июнь11!AS15</f>
        <v>4993.2</v>
      </c>
      <c r="AT15" s="33">
        <f t="shared" si="15"/>
        <v>101.13834312335426</v>
      </c>
      <c r="AU15" s="33">
        <v>113.64478997631649</v>
      </c>
      <c r="AV15" s="42">
        <v>797</v>
      </c>
      <c r="AW15" s="33">
        <v>807.7</v>
      </c>
      <c r="AX15" s="33">
        <f t="shared" si="16"/>
        <v>101.34253450439148</v>
      </c>
      <c r="AY15" s="184">
        <f>BC15+июнь11!AY15</f>
        <v>99</v>
      </c>
      <c r="AZ15" s="184">
        <f>BD15+июнь11!AZ15</f>
        <v>104.1</v>
      </c>
      <c r="BA15" s="175">
        <f t="shared" si="17"/>
        <v>105.15151515151516</v>
      </c>
      <c r="BB15" s="33">
        <v>238.8</v>
      </c>
      <c r="BC15" s="42">
        <v>14</v>
      </c>
      <c r="BD15" s="33">
        <v>25</v>
      </c>
      <c r="BE15" s="33">
        <f t="shared" si="18"/>
        <v>178.57142857142858</v>
      </c>
      <c r="BF15" s="39">
        <f>BJ15+июнь11!BF15</f>
        <v>188.60000000000002</v>
      </c>
      <c r="BG15" s="39">
        <f>BK15+июнь11!BG15</f>
        <v>196.7</v>
      </c>
      <c r="BH15" s="39">
        <f t="shared" si="19"/>
        <v>104.29480381760337</v>
      </c>
      <c r="BI15" s="83">
        <v>67.33995207120849</v>
      </c>
      <c r="BJ15" s="34">
        <v>33.5</v>
      </c>
      <c r="BK15" s="34">
        <v>33.8</v>
      </c>
      <c r="BL15" s="39">
        <f t="shared" si="20"/>
        <v>100.8955223880597</v>
      </c>
      <c r="BM15" s="33">
        <v>100</v>
      </c>
    </row>
    <row r="16" spans="1:65" ht="18">
      <c r="A16" s="32" t="s">
        <v>7</v>
      </c>
      <c r="B16" s="33">
        <f>F16+июнь11!B16</f>
        <v>188</v>
      </c>
      <c r="C16" s="33">
        <f>G16+июнь11!C16</f>
        <v>147</v>
      </c>
      <c r="D16" s="33">
        <f t="shared" si="0"/>
        <v>78.19148936170212</v>
      </c>
      <c r="E16" s="33">
        <v>75.30737704918033</v>
      </c>
      <c r="F16" s="33">
        <v>32</v>
      </c>
      <c r="G16" s="34">
        <v>15.9</v>
      </c>
      <c r="H16" s="33">
        <f t="shared" si="1"/>
        <v>49.6875</v>
      </c>
      <c r="I16" s="42">
        <f>M16+июнь11!I16</f>
        <v>1875</v>
      </c>
      <c r="J16" s="42">
        <f>N16+июнь11!J16</f>
        <v>2276.5</v>
      </c>
      <c r="K16" s="33">
        <f t="shared" si="2"/>
        <v>121.41333333333333</v>
      </c>
      <c r="L16" s="33">
        <v>124.42610406646261</v>
      </c>
      <c r="M16" s="42">
        <v>269</v>
      </c>
      <c r="N16" s="34">
        <v>345.7</v>
      </c>
      <c r="O16" s="33">
        <f t="shared" si="3"/>
        <v>128.51301115241637</v>
      </c>
      <c r="P16" s="42">
        <f t="shared" si="4"/>
        <v>2063</v>
      </c>
      <c r="Q16" s="33">
        <f t="shared" si="4"/>
        <v>2423.5</v>
      </c>
      <c r="R16" s="33">
        <f t="shared" si="5"/>
        <v>117.47455162384877</v>
      </c>
      <c r="S16" s="33">
        <v>95.51341603366302</v>
      </c>
      <c r="T16" s="33">
        <f t="shared" si="6"/>
        <v>301</v>
      </c>
      <c r="U16" s="33">
        <f t="shared" si="6"/>
        <v>361.59999999999997</v>
      </c>
      <c r="V16" s="33">
        <f t="shared" si="7"/>
        <v>120.1328903654485</v>
      </c>
      <c r="W16" s="42">
        <f>AA16+июнь11!W16</f>
        <v>39</v>
      </c>
      <c r="X16" s="33">
        <f>AB16+июнь11!X16</f>
        <v>42.7</v>
      </c>
      <c r="Y16" s="33">
        <f t="shared" si="8"/>
        <v>109.4871794871795</v>
      </c>
      <c r="Z16" s="33">
        <v>91.23931623931625</v>
      </c>
      <c r="AA16" s="34">
        <v>5</v>
      </c>
      <c r="AB16" s="34">
        <v>5.2</v>
      </c>
      <c r="AC16" s="33">
        <f t="shared" si="9"/>
        <v>104</v>
      </c>
      <c r="AD16" s="42">
        <f>AH16+июнь11!AD16</f>
        <v>113</v>
      </c>
      <c r="AE16" s="33">
        <f>AI16+июнь11!AE16</f>
        <v>132.6</v>
      </c>
      <c r="AF16" s="33">
        <f t="shared" si="10"/>
        <v>117.34513274336283</v>
      </c>
      <c r="AG16" s="33">
        <v>132.20338983050848</v>
      </c>
      <c r="AH16" s="175">
        <v>22</v>
      </c>
      <c r="AI16" s="178">
        <v>26.4</v>
      </c>
      <c r="AJ16" s="175">
        <f t="shared" si="11"/>
        <v>120</v>
      </c>
      <c r="AK16" s="42">
        <f t="shared" si="12"/>
        <v>152</v>
      </c>
      <c r="AL16" s="33">
        <f t="shared" si="12"/>
        <v>175.3</v>
      </c>
      <c r="AM16" s="33">
        <f t="shared" si="13"/>
        <v>115.32894736842105</v>
      </c>
      <c r="AN16" s="33">
        <v>107.39466895958726</v>
      </c>
      <c r="AO16" s="42">
        <v>25</v>
      </c>
      <c r="AP16" s="33">
        <v>29.6</v>
      </c>
      <c r="AQ16" s="33">
        <f t="shared" si="14"/>
        <v>118.40000000000002</v>
      </c>
      <c r="AR16" s="42">
        <f>AV16+июнь11!AR16</f>
        <v>19080</v>
      </c>
      <c r="AS16" s="42">
        <f>AW16+июнь11!AS16</f>
        <v>19310.899999999998</v>
      </c>
      <c r="AT16" s="33">
        <f t="shared" si="15"/>
        <v>101.21016771488469</v>
      </c>
      <c r="AU16" s="33">
        <v>116.79530082611736</v>
      </c>
      <c r="AV16" s="42">
        <v>3136</v>
      </c>
      <c r="AW16" s="33">
        <v>3183.1</v>
      </c>
      <c r="AX16" s="33">
        <f t="shared" si="16"/>
        <v>101.50191326530611</v>
      </c>
      <c r="AY16" s="184">
        <f>BC16+июнь11!AY16</f>
        <v>493</v>
      </c>
      <c r="AZ16" s="184">
        <f>BD16+июнь11!AZ16</f>
        <v>720.6</v>
      </c>
      <c r="BA16" s="175">
        <f t="shared" si="17"/>
        <v>146.16632860040568</v>
      </c>
      <c r="BB16" s="33">
        <v>186.1</v>
      </c>
      <c r="BC16" s="42">
        <v>68</v>
      </c>
      <c r="BD16" s="33">
        <v>96</v>
      </c>
      <c r="BE16" s="33">
        <f t="shared" si="18"/>
        <v>141.1764705882353</v>
      </c>
      <c r="BF16" s="39">
        <f>BJ16+июнь11!BF16</f>
        <v>762.5</v>
      </c>
      <c r="BG16" s="39">
        <f>BK16+июнь11!BG16</f>
        <v>827.1</v>
      </c>
      <c r="BH16" s="39">
        <f t="shared" si="19"/>
        <v>108.47213114754099</v>
      </c>
      <c r="BI16" s="83">
        <v>134.4878048780488</v>
      </c>
      <c r="BJ16" s="34">
        <v>45.9</v>
      </c>
      <c r="BK16" s="34">
        <v>50.6</v>
      </c>
      <c r="BL16" s="39">
        <f t="shared" si="20"/>
        <v>110.23965141612202</v>
      </c>
      <c r="BM16" s="33">
        <v>105.08689988243893</v>
      </c>
    </row>
    <row r="17" spans="1:65" ht="18">
      <c r="A17" s="32" t="s">
        <v>8</v>
      </c>
      <c r="B17" s="33">
        <f>F17+июнь11!B17</f>
        <v>166</v>
      </c>
      <c r="C17" s="33">
        <f>G17+июнь11!C17</f>
        <v>281.20000000000005</v>
      </c>
      <c r="D17" s="33">
        <f t="shared" si="0"/>
        <v>169.39759036144582</v>
      </c>
      <c r="E17" s="33">
        <v>90.65119277885238</v>
      </c>
      <c r="F17" s="33">
        <v>39</v>
      </c>
      <c r="G17" s="34">
        <v>40.6</v>
      </c>
      <c r="H17" s="33">
        <f t="shared" si="1"/>
        <v>104.10256410256412</v>
      </c>
      <c r="I17" s="42">
        <f>M17+июнь11!I17</f>
        <v>0</v>
      </c>
      <c r="J17" s="42">
        <f>N17+июнь11!J17</f>
        <v>0</v>
      </c>
      <c r="K17" s="33"/>
      <c r="L17" s="33"/>
      <c r="M17" s="42"/>
      <c r="N17" s="34"/>
      <c r="O17" s="33"/>
      <c r="P17" s="42">
        <f t="shared" si="4"/>
        <v>166</v>
      </c>
      <c r="Q17" s="33">
        <f t="shared" si="4"/>
        <v>281.20000000000005</v>
      </c>
      <c r="R17" s="33">
        <f t="shared" si="5"/>
        <v>169.39759036144582</v>
      </c>
      <c r="S17" s="33">
        <v>101.04006163328197</v>
      </c>
      <c r="T17" s="33">
        <f t="shared" si="6"/>
        <v>39</v>
      </c>
      <c r="U17" s="33">
        <f t="shared" si="6"/>
        <v>40.6</v>
      </c>
      <c r="V17" s="33">
        <f t="shared" si="7"/>
        <v>104.10256410256412</v>
      </c>
      <c r="W17" s="42">
        <f>AA17+июнь11!W17</f>
        <v>24</v>
      </c>
      <c r="X17" s="33">
        <f>AB17+июнь11!X17</f>
        <v>23</v>
      </c>
      <c r="Y17" s="33">
        <f t="shared" si="8"/>
        <v>95.83333333333334</v>
      </c>
      <c r="Z17" s="33">
        <v>102.67857142857144</v>
      </c>
      <c r="AA17" s="34">
        <v>4</v>
      </c>
      <c r="AB17" s="34">
        <v>3</v>
      </c>
      <c r="AC17" s="33">
        <f t="shared" si="9"/>
        <v>75</v>
      </c>
      <c r="AD17" s="42">
        <f>AH17+июнь11!AD17</f>
        <v>0</v>
      </c>
      <c r="AE17" s="33">
        <f>AI17+июнь11!AE17</f>
        <v>0</v>
      </c>
      <c r="AF17" s="33"/>
      <c r="AG17" s="33"/>
      <c r="AH17" s="175"/>
      <c r="AI17" s="178"/>
      <c r="AJ17" s="175"/>
      <c r="AK17" s="42">
        <f t="shared" si="12"/>
        <v>24</v>
      </c>
      <c r="AL17" s="33">
        <f t="shared" si="12"/>
        <v>23</v>
      </c>
      <c r="AM17" s="33">
        <f t="shared" si="13"/>
        <v>95.83333333333334</v>
      </c>
      <c r="AN17" s="33">
        <v>180</v>
      </c>
      <c r="AO17" s="42">
        <v>5</v>
      </c>
      <c r="AP17" s="33">
        <v>5</v>
      </c>
      <c r="AQ17" s="33">
        <f t="shared" si="14"/>
        <v>100</v>
      </c>
      <c r="AR17" s="42">
        <f>AV17+июнь11!AR17</f>
        <v>6220</v>
      </c>
      <c r="AS17" s="42">
        <f>AW17+июнь11!AS17</f>
        <v>6281.2</v>
      </c>
      <c r="AT17" s="33">
        <f t="shared" si="15"/>
        <v>100.983922829582</v>
      </c>
      <c r="AU17" s="33">
        <v>127.73144364329967</v>
      </c>
      <c r="AV17" s="42">
        <v>1004</v>
      </c>
      <c r="AW17" s="33">
        <v>1017.5</v>
      </c>
      <c r="AX17" s="33">
        <f t="shared" si="16"/>
        <v>101.34462151394423</v>
      </c>
      <c r="AY17" s="184">
        <f>BC17+июнь11!AY17</f>
        <v>177</v>
      </c>
      <c r="AZ17" s="184">
        <f>BD17+июнь11!AZ17</f>
        <v>159</v>
      </c>
      <c r="BA17" s="175">
        <f t="shared" si="17"/>
        <v>89.83050847457628</v>
      </c>
      <c r="BB17" s="33">
        <v>133.6</v>
      </c>
      <c r="BC17" s="42">
        <v>24</v>
      </c>
      <c r="BD17" s="33">
        <v>24</v>
      </c>
      <c r="BE17" s="33">
        <f t="shared" si="18"/>
        <v>100</v>
      </c>
      <c r="BF17" s="39">
        <f>BJ17+июнь11!BF17</f>
        <v>190.89999999999998</v>
      </c>
      <c r="BG17" s="39">
        <f>BK17+июнь11!BG17</f>
        <v>203.1</v>
      </c>
      <c r="BH17" s="39">
        <f t="shared" si="19"/>
        <v>106.3907805133578</v>
      </c>
      <c r="BI17" s="83">
        <v>112.2719734660033</v>
      </c>
      <c r="BJ17" s="34">
        <v>23.7</v>
      </c>
      <c r="BK17" s="34">
        <v>25.3</v>
      </c>
      <c r="BL17" s="39">
        <f t="shared" si="20"/>
        <v>106.75105485232068</v>
      </c>
      <c r="BM17" s="33">
        <v>100.45845272206304</v>
      </c>
    </row>
    <row r="18" spans="1:65" ht="18">
      <c r="A18" s="32" t="s">
        <v>9</v>
      </c>
      <c r="B18" s="33">
        <f>F18+июнь11!B18</f>
        <v>38</v>
      </c>
      <c r="C18" s="33">
        <f>G18+июнь11!C18</f>
        <v>41.900000000000006</v>
      </c>
      <c r="D18" s="33">
        <f t="shared" si="0"/>
        <v>110.26315789473686</v>
      </c>
      <c r="E18" s="33">
        <v>100.47961630695443</v>
      </c>
      <c r="F18" s="33">
        <v>6</v>
      </c>
      <c r="G18" s="34">
        <v>4.6</v>
      </c>
      <c r="H18" s="33">
        <f t="shared" si="1"/>
        <v>76.66666666666666</v>
      </c>
      <c r="I18" s="42">
        <f>M18+июнь11!I18</f>
        <v>724</v>
      </c>
      <c r="J18" s="42">
        <f>N18+июнь11!J18</f>
        <v>679.7</v>
      </c>
      <c r="K18" s="33">
        <f t="shared" si="2"/>
        <v>93.88121546961327</v>
      </c>
      <c r="L18" s="33">
        <v>94.90365819603463</v>
      </c>
      <c r="M18" s="42">
        <v>109</v>
      </c>
      <c r="N18" s="34">
        <v>114.5</v>
      </c>
      <c r="O18" s="33">
        <f t="shared" si="3"/>
        <v>105.04587155963303</v>
      </c>
      <c r="P18" s="42">
        <f t="shared" si="4"/>
        <v>762</v>
      </c>
      <c r="Q18" s="33">
        <f t="shared" si="4"/>
        <v>721.6</v>
      </c>
      <c r="R18" s="33">
        <f t="shared" si="5"/>
        <v>94.69816272965879</v>
      </c>
      <c r="S18" s="33">
        <v>105.79614687963117</v>
      </c>
      <c r="T18" s="33">
        <f t="shared" si="6"/>
        <v>115</v>
      </c>
      <c r="U18" s="33">
        <f t="shared" si="6"/>
        <v>119.1</v>
      </c>
      <c r="V18" s="33">
        <f t="shared" si="7"/>
        <v>103.56521739130436</v>
      </c>
      <c r="W18" s="42">
        <f>AA18+июнь11!W18</f>
        <v>11</v>
      </c>
      <c r="X18" s="33">
        <f>AB18+июнь11!X18</f>
        <v>17.6</v>
      </c>
      <c r="Y18" s="33">
        <f t="shared" si="8"/>
        <v>160</v>
      </c>
      <c r="Z18" s="33">
        <v>114.2857142857143</v>
      </c>
      <c r="AA18" s="34">
        <v>2</v>
      </c>
      <c r="AB18" s="34">
        <v>8</v>
      </c>
      <c r="AC18" s="33">
        <f t="shared" si="9"/>
        <v>400</v>
      </c>
      <c r="AD18" s="42">
        <f>AH18+июнь11!AD18</f>
        <v>18</v>
      </c>
      <c r="AE18" s="33">
        <f>AI18+июнь11!AE18</f>
        <v>20.700000000000003</v>
      </c>
      <c r="AF18" s="33">
        <f t="shared" si="10"/>
        <v>115.00000000000001</v>
      </c>
      <c r="AG18" s="33">
        <v>76.1029411764706</v>
      </c>
      <c r="AH18" s="175">
        <v>3</v>
      </c>
      <c r="AI18" s="178">
        <v>0.3</v>
      </c>
      <c r="AJ18" s="175">
        <f t="shared" si="11"/>
        <v>10</v>
      </c>
      <c r="AK18" s="42">
        <f t="shared" si="12"/>
        <v>29</v>
      </c>
      <c r="AL18" s="33">
        <f t="shared" si="12"/>
        <v>38.300000000000004</v>
      </c>
      <c r="AM18" s="33">
        <f t="shared" si="13"/>
        <v>132.0689655172414</v>
      </c>
      <c r="AN18" s="33">
        <v>149.4736842105263</v>
      </c>
      <c r="AO18" s="42">
        <v>8</v>
      </c>
      <c r="AP18" s="33">
        <v>15.1</v>
      </c>
      <c r="AQ18" s="33">
        <f t="shared" si="14"/>
        <v>188.75</v>
      </c>
      <c r="AR18" s="42">
        <f>AV18+июнь11!AR18</f>
        <v>6463</v>
      </c>
      <c r="AS18" s="42">
        <f>AW18+июнь11!AS18</f>
        <v>6548.1</v>
      </c>
      <c r="AT18" s="33">
        <f t="shared" si="15"/>
        <v>101.3167259786477</v>
      </c>
      <c r="AU18" s="33">
        <v>117.37336404185679</v>
      </c>
      <c r="AV18" s="42">
        <v>1043</v>
      </c>
      <c r="AW18" s="33">
        <v>1058</v>
      </c>
      <c r="AX18" s="33">
        <f t="shared" si="16"/>
        <v>101.43815915627997</v>
      </c>
      <c r="AY18" s="184">
        <f>BC18+июнь11!AY18</f>
        <v>74</v>
      </c>
      <c r="AZ18" s="184">
        <f>BD18+июнь11!AZ18</f>
        <v>145.5</v>
      </c>
      <c r="BA18" s="175">
        <f t="shared" si="17"/>
        <v>196.6216216216216</v>
      </c>
      <c r="BB18" s="33">
        <v>152.2</v>
      </c>
      <c r="BC18" s="42">
        <v>10</v>
      </c>
      <c r="BD18" s="33">
        <v>23</v>
      </c>
      <c r="BE18" s="33">
        <f t="shared" si="18"/>
        <v>229.99999999999997</v>
      </c>
      <c r="BF18" s="39">
        <f>BJ18+июнь11!BF18</f>
        <v>225.10000000000002</v>
      </c>
      <c r="BG18" s="39">
        <f>BK18+июнь11!BG18</f>
        <v>238.60000000000002</v>
      </c>
      <c r="BH18" s="39">
        <f t="shared" si="19"/>
        <v>105.997334517992</v>
      </c>
      <c r="BI18" s="83">
        <v>59.784515159108</v>
      </c>
      <c r="BJ18" s="34">
        <v>25.8</v>
      </c>
      <c r="BK18" s="34">
        <v>26.4</v>
      </c>
      <c r="BL18" s="39">
        <f t="shared" si="20"/>
        <v>102.32558139534882</v>
      </c>
      <c r="BM18" s="33">
        <v>101.06755337766889</v>
      </c>
    </row>
    <row r="19" spans="1:65" ht="18">
      <c r="A19" s="32" t="s">
        <v>10</v>
      </c>
      <c r="B19" s="33">
        <f>F19+июнь11!B19</f>
        <v>73</v>
      </c>
      <c r="C19" s="33">
        <f>G19+июнь11!C19</f>
        <v>108.89999999999999</v>
      </c>
      <c r="D19" s="33">
        <f t="shared" si="0"/>
        <v>149.17808219178082</v>
      </c>
      <c r="E19" s="33">
        <v>88.4646628757108</v>
      </c>
      <c r="F19" s="33">
        <v>11</v>
      </c>
      <c r="G19" s="40">
        <v>16.3</v>
      </c>
      <c r="H19" s="33">
        <f t="shared" si="1"/>
        <v>148.1818181818182</v>
      </c>
      <c r="I19" s="42">
        <f>M19+июнь11!I19</f>
        <v>12</v>
      </c>
      <c r="J19" s="42">
        <f>N19+июнь11!J19</f>
        <v>14.299999999999999</v>
      </c>
      <c r="K19" s="33">
        <f t="shared" si="2"/>
        <v>119.16666666666667</v>
      </c>
      <c r="L19" s="33">
        <v>104.37956204379562</v>
      </c>
      <c r="M19" s="84">
        <v>2</v>
      </c>
      <c r="N19" s="34">
        <v>2</v>
      </c>
      <c r="O19" s="33">
        <f t="shared" si="3"/>
        <v>100</v>
      </c>
      <c r="P19" s="42">
        <f t="shared" si="4"/>
        <v>85</v>
      </c>
      <c r="Q19" s="33">
        <f t="shared" si="4"/>
        <v>123.19999999999999</v>
      </c>
      <c r="R19" s="33">
        <f t="shared" si="5"/>
        <v>144.94117647058823</v>
      </c>
      <c r="S19" s="33">
        <v>83.64022662889519</v>
      </c>
      <c r="T19" s="33">
        <f t="shared" si="6"/>
        <v>13</v>
      </c>
      <c r="U19" s="33">
        <f t="shared" si="6"/>
        <v>18.3</v>
      </c>
      <c r="V19" s="33">
        <f t="shared" si="7"/>
        <v>140.76923076923077</v>
      </c>
      <c r="W19" s="42">
        <f>AA19+июнь11!W19</f>
        <v>11</v>
      </c>
      <c r="X19" s="33">
        <f>AB19+июнь11!X19</f>
        <v>11</v>
      </c>
      <c r="Y19" s="33">
        <f t="shared" si="8"/>
        <v>100</v>
      </c>
      <c r="Z19" s="33">
        <v>119.56521739130437</v>
      </c>
      <c r="AA19" s="34">
        <v>2</v>
      </c>
      <c r="AB19" s="34">
        <v>2</v>
      </c>
      <c r="AC19" s="33">
        <f t="shared" si="9"/>
        <v>100</v>
      </c>
      <c r="AD19" s="42">
        <f>AH19+июнь11!AD19</f>
        <v>0</v>
      </c>
      <c r="AE19" s="33">
        <f>AI19+июнь11!AE19</f>
        <v>0</v>
      </c>
      <c r="AF19" s="33"/>
      <c r="AG19" s="33"/>
      <c r="AH19" s="175"/>
      <c r="AI19" s="183"/>
      <c r="AJ19" s="175"/>
      <c r="AK19" s="42">
        <f t="shared" si="12"/>
        <v>11</v>
      </c>
      <c r="AL19" s="33">
        <f t="shared" si="12"/>
        <v>11</v>
      </c>
      <c r="AM19" s="33">
        <f t="shared" si="13"/>
        <v>100</v>
      </c>
      <c r="AN19" s="33">
        <v>148.38709677419354</v>
      </c>
      <c r="AO19" s="42">
        <v>2</v>
      </c>
      <c r="AP19" s="33">
        <v>2</v>
      </c>
      <c r="AQ19" s="33">
        <f t="shared" si="14"/>
        <v>100</v>
      </c>
      <c r="AR19" s="42">
        <f>AV19+июнь11!AR19</f>
        <v>4633</v>
      </c>
      <c r="AS19" s="42">
        <f>AW19+июнь11!AS19</f>
        <v>4691.9</v>
      </c>
      <c r="AT19" s="33">
        <f t="shared" si="15"/>
        <v>101.27131448305633</v>
      </c>
      <c r="AU19" s="33">
        <v>106.92950066619274</v>
      </c>
      <c r="AV19" s="42">
        <v>749</v>
      </c>
      <c r="AW19" s="33">
        <v>760.3</v>
      </c>
      <c r="AX19" s="33">
        <f t="shared" si="16"/>
        <v>101.5086782376502</v>
      </c>
      <c r="AY19" s="184">
        <f>BC19+июнь11!AY19</f>
        <v>115</v>
      </c>
      <c r="AZ19" s="184">
        <f>BD19+июнь11!AZ19</f>
        <v>113.5</v>
      </c>
      <c r="BA19" s="175">
        <f t="shared" si="17"/>
        <v>98.69565217391305</v>
      </c>
      <c r="BB19" s="33">
        <v>136.7</v>
      </c>
      <c r="BC19" s="42">
        <v>16</v>
      </c>
      <c r="BD19" s="33">
        <v>23.5</v>
      </c>
      <c r="BE19" s="33">
        <f t="shared" si="18"/>
        <v>146.875</v>
      </c>
      <c r="BF19" s="39">
        <f>BJ19+июнь11!BF19</f>
        <v>161.2</v>
      </c>
      <c r="BG19" s="39">
        <f>BK19+июнь11!BG19</f>
        <v>169.3</v>
      </c>
      <c r="BH19" s="39">
        <f t="shared" si="19"/>
        <v>105.02481389578165</v>
      </c>
      <c r="BI19" s="83">
        <v>94.42275515895147</v>
      </c>
      <c r="BJ19" s="34">
        <v>21.6</v>
      </c>
      <c r="BK19" s="34">
        <v>21.8</v>
      </c>
      <c r="BL19" s="39">
        <f t="shared" si="20"/>
        <v>100.92592592592592</v>
      </c>
      <c r="BM19" s="33">
        <v>100.2831402831403</v>
      </c>
    </row>
    <row r="20" spans="1:65" ht="18">
      <c r="A20" s="32" t="s">
        <v>93</v>
      </c>
      <c r="B20" s="33">
        <f>F20+июнь11!B20</f>
        <v>146</v>
      </c>
      <c r="C20" s="33">
        <f>G20+июнь11!C20</f>
        <v>158.59999999999997</v>
      </c>
      <c r="D20" s="33">
        <f t="shared" si="0"/>
        <v>108.63013698630135</v>
      </c>
      <c r="E20" s="33">
        <v>94.12462908011867</v>
      </c>
      <c r="F20" s="33">
        <v>18</v>
      </c>
      <c r="G20" s="34">
        <v>18.6</v>
      </c>
      <c r="H20" s="33">
        <f t="shared" si="1"/>
        <v>103.33333333333334</v>
      </c>
      <c r="I20" s="42">
        <f>M20+июнь11!I20</f>
        <v>601</v>
      </c>
      <c r="J20" s="42">
        <f>N20+июнь11!J20</f>
        <v>660.9</v>
      </c>
      <c r="K20" s="33">
        <f t="shared" si="2"/>
        <v>109.96672212978369</v>
      </c>
      <c r="L20" s="33">
        <v>110.59236947791165</v>
      </c>
      <c r="M20" s="42">
        <v>99</v>
      </c>
      <c r="N20" s="34">
        <v>105.8</v>
      </c>
      <c r="O20" s="33">
        <f t="shared" si="3"/>
        <v>106.86868686868686</v>
      </c>
      <c r="P20" s="42">
        <f t="shared" si="4"/>
        <v>747</v>
      </c>
      <c r="Q20" s="33">
        <f t="shared" si="4"/>
        <v>819.5</v>
      </c>
      <c r="R20" s="33">
        <f t="shared" si="5"/>
        <v>109.70548862115128</v>
      </c>
      <c r="S20" s="33">
        <v>100.62519537355425</v>
      </c>
      <c r="T20" s="33">
        <f t="shared" si="6"/>
        <v>117</v>
      </c>
      <c r="U20" s="33">
        <f t="shared" si="6"/>
        <v>124.4</v>
      </c>
      <c r="V20" s="33">
        <f t="shared" si="7"/>
        <v>106.32478632478633</v>
      </c>
      <c r="W20" s="42">
        <f>AA20+июнь11!W20</f>
        <v>31</v>
      </c>
      <c r="X20" s="33">
        <f>AB20+июнь11!X20</f>
        <v>34.47</v>
      </c>
      <c r="Y20" s="33">
        <f t="shared" si="8"/>
        <v>111.19354838709677</v>
      </c>
      <c r="Z20" s="33">
        <v>97.37288135593221</v>
      </c>
      <c r="AA20" s="34">
        <v>6</v>
      </c>
      <c r="AB20" s="34">
        <v>6.1</v>
      </c>
      <c r="AC20" s="33">
        <f t="shared" si="9"/>
        <v>101.66666666666666</v>
      </c>
      <c r="AD20" s="42">
        <f>AH20+июнь11!AD20</f>
        <v>47</v>
      </c>
      <c r="AE20" s="33">
        <f>AI20+июнь11!AE20</f>
        <v>27.999999999999996</v>
      </c>
      <c r="AF20" s="33">
        <f t="shared" si="10"/>
        <v>59.57446808510638</v>
      </c>
      <c r="AG20" s="33">
        <v>55.55555555555555</v>
      </c>
      <c r="AH20" s="175">
        <v>6</v>
      </c>
      <c r="AI20" s="178">
        <v>9.3</v>
      </c>
      <c r="AJ20" s="175">
        <f t="shared" si="11"/>
        <v>155</v>
      </c>
      <c r="AK20" s="42">
        <f t="shared" si="12"/>
        <v>78</v>
      </c>
      <c r="AL20" s="33">
        <f t="shared" si="12"/>
        <v>62.47</v>
      </c>
      <c r="AM20" s="33">
        <f t="shared" si="13"/>
        <v>80.08974358974359</v>
      </c>
      <c r="AN20" s="33">
        <v>75.46511627906978</v>
      </c>
      <c r="AO20" s="42">
        <v>16</v>
      </c>
      <c r="AP20" s="33">
        <v>7.7</v>
      </c>
      <c r="AQ20" s="33">
        <f t="shared" si="14"/>
        <v>48.125</v>
      </c>
      <c r="AR20" s="42">
        <f>AV20+июнь11!AR20</f>
        <v>127979</v>
      </c>
      <c r="AS20" s="42">
        <f>AW20+июнь11!AS20</f>
        <v>129661.20000000001</v>
      </c>
      <c r="AT20" s="33">
        <f t="shared" si="15"/>
        <v>101.31443439939365</v>
      </c>
      <c r="AU20" s="33">
        <v>99.98538619840845</v>
      </c>
      <c r="AV20" s="42">
        <v>21050</v>
      </c>
      <c r="AW20" s="33">
        <v>21255.5</v>
      </c>
      <c r="AX20" s="33">
        <f t="shared" si="16"/>
        <v>100.97624703087887</v>
      </c>
      <c r="AY20" s="184">
        <f>BC20+июнь11!AY20</f>
        <v>788</v>
      </c>
      <c r="AZ20" s="184">
        <f>BD20+июнь11!AZ20</f>
        <v>707</v>
      </c>
      <c r="BA20" s="175">
        <f t="shared" si="17"/>
        <v>89.72081218274111</v>
      </c>
      <c r="BB20" s="33">
        <v>97.2</v>
      </c>
      <c r="BC20" s="42">
        <v>110</v>
      </c>
      <c r="BD20" s="33">
        <v>92.5</v>
      </c>
      <c r="BE20" s="33">
        <f t="shared" si="18"/>
        <v>84.0909090909091</v>
      </c>
      <c r="BF20" s="39">
        <f>BJ20+июнь11!BF20</f>
        <v>1701.8999999999999</v>
      </c>
      <c r="BG20" s="39">
        <f>BK20+июнь11!BG20</f>
        <v>1835.1999999999998</v>
      </c>
      <c r="BH20" s="39">
        <f t="shared" si="19"/>
        <v>107.83242258652095</v>
      </c>
      <c r="BI20" s="83">
        <v>106.62328607947941</v>
      </c>
      <c r="BJ20" s="34">
        <v>261.2</v>
      </c>
      <c r="BK20" s="34">
        <v>282.8</v>
      </c>
      <c r="BL20" s="39">
        <f t="shared" si="20"/>
        <v>108.2695252679939</v>
      </c>
      <c r="BM20" s="33">
        <v>100.3131991051454</v>
      </c>
    </row>
    <row r="21" spans="1:65" ht="18">
      <c r="A21" s="32" t="s">
        <v>11</v>
      </c>
      <c r="B21" s="33">
        <f>F21+июнь11!B21</f>
        <v>144</v>
      </c>
      <c r="C21" s="33">
        <f>G21+июнь11!C21</f>
        <v>161</v>
      </c>
      <c r="D21" s="33">
        <f t="shared" si="0"/>
        <v>111.80555555555556</v>
      </c>
      <c r="E21" s="33">
        <v>96.87123947051745</v>
      </c>
      <c r="F21" s="33">
        <v>26</v>
      </c>
      <c r="G21" s="34">
        <v>29.9</v>
      </c>
      <c r="H21" s="33">
        <f t="shared" si="1"/>
        <v>114.99999999999999</v>
      </c>
      <c r="I21" s="42">
        <f>M21+июнь11!I21</f>
        <v>0</v>
      </c>
      <c r="J21" s="42">
        <f>N21+июнь11!J21</f>
        <v>0</v>
      </c>
      <c r="K21" s="33"/>
      <c r="L21" s="33"/>
      <c r="M21" s="42"/>
      <c r="N21" s="34"/>
      <c r="O21" s="33"/>
      <c r="P21" s="42">
        <f t="shared" si="4"/>
        <v>144</v>
      </c>
      <c r="Q21" s="33">
        <f t="shared" si="4"/>
        <v>161</v>
      </c>
      <c r="R21" s="33">
        <f t="shared" si="5"/>
        <v>111.80555555555556</v>
      </c>
      <c r="S21" s="33">
        <v>100.22156573116689</v>
      </c>
      <c r="T21" s="33">
        <f t="shared" si="6"/>
        <v>26</v>
      </c>
      <c r="U21" s="33">
        <f t="shared" si="6"/>
        <v>29.9</v>
      </c>
      <c r="V21" s="33">
        <f t="shared" si="7"/>
        <v>114.99999999999999</v>
      </c>
      <c r="W21" s="42">
        <f>AA21+июнь11!W21</f>
        <v>21</v>
      </c>
      <c r="X21" s="33">
        <f>AB21+июнь11!X21</f>
        <v>23.1</v>
      </c>
      <c r="Y21" s="33">
        <f t="shared" si="8"/>
        <v>110.00000000000001</v>
      </c>
      <c r="Z21" s="33">
        <v>116.66666666666667</v>
      </c>
      <c r="AA21" s="34">
        <v>5</v>
      </c>
      <c r="AB21" s="34">
        <v>5.1</v>
      </c>
      <c r="AC21" s="33">
        <f t="shared" si="9"/>
        <v>102</v>
      </c>
      <c r="AD21" s="42">
        <f>AH21+июнь11!AD21</f>
        <v>0</v>
      </c>
      <c r="AE21" s="33">
        <f>AI21+июнь11!AE21</f>
        <v>0</v>
      </c>
      <c r="AF21" s="33"/>
      <c r="AG21" s="33"/>
      <c r="AH21" s="175"/>
      <c r="AI21" s="178"/>
      <c r="AJ21" s="175"/>
      <c r="AK21" s="42">
        <f t="shared" si="12"/>
        <v>21</v>
      </c>
      <c r="AL21" s="33">
        <f t="shared" si="12"/>
        <v>23.1</v>
      </c>
      <c r="AM21" s="33">
        <f t="shared" si="13"/>
        <v>110.00000000000001</v>
      </c>
      <c r="AN21" s="33">
        <v>97.46835443037975</v>
      </c>
      <c r="AO21" s="42">
        <v>4</v>
      </c>
      <c r="AP21" s="33">
        <v>5.4</v>
      </c>
      <c r="AQ21" s="33">
        <f t="shared" si="14"/>
        <v>135</v>
      </c>
      <c r="AR21" s="42">
        <f>AV21+июнь11!AR21</f>
        <v>23648</v>
      </c>
      <c r="AS21" s="42">
        <f>AW21+июнь11!AS21</f>
        <v>24018.600000000002</v>
      </c>
      <c r="AT21" s="33">
        <f t="shared" si="15"/>
        <v>101.56715155615699</v>
      </c>
      <c r="AU21" s="33">
        <v>94.15013653682702</v>
      </c>
      <c r="AV21" s="42">
        <v>3987</v>
      </c>
      <c r="AW21" s="33">
        <v>4046.7</v>
      </c>
      <c r="AX21" s="33">
        <f t="shared" si="16"/>
        <v>101.49736644093304</v>
      </c>
      <c r="AY21" s="184">
        <f>BC21+июнь11!AY21</f>
        <v>462</v>
      </c>
      <c r="AZ21" s="184">
        <f>BD21+июнь11!AZ21</f>
        <v>934.8000000000002</v>
      </c>
      <c r="BA21" s="175">
        <f t="shared" si="17"/>
        <v>202.33766233766238</v>
      </c>
      <c r="BB21" s="33">
        <v>127.7</v>
      </c>
      <c r="BC21" s="42">
        <v>65</v>
      </c>
      <c r="BD21" s="33">
        <v>159.8</v>
      </c>
      <c r="BE21" s="33">
        <f t="shared" si="18"/>
        <v>245.84615384615387</v>
      </c>
      <c r="BF21" s="39">
        <f>BJ21+июнь11!BF21</f>
        <v>780.5999999999999</v>
      </c>
      <c r="BG21" s="39">
        <f>BK21+июнь11!BG21</f>
        <v>828.8</v>
      </c>
      <c r="BH21" s="39">
        <f t="shared" si="19"/>
        <v>106.1747373815014</v>
      </c>
      <c r="BI21" s="83">
        <v>94.51476793248945</v>
      </c>
      <c r="BJ21" s="34">
        <v>183</v>
      </c>
      <c r="BK21" s="34">
        <v>197.7</v>
      </c>
      <c r="BL21" s="39">
        <f t="shared" si="20"/>
        <v>108.03278688524588</v>
      </c>
      <c r="BM21" s="33">
        <v>100.85836909871244</v>
      </c>
    </row>
    <row r="22" spans="1:65" ht="18">
      <c r="A22" s="32" t="s">
        <v>12</v>
      </c>
      <c r="B22" s="33">
        <f>F22+июнь11!B22</f>
        <v>90</v>
      </c>
      <c r="C22" s="33">
        <f>G22+июнь11!C22</f>
        <v>107.80000000000001</v>
      </c>
      <c r="D22" s="33">
        <f t="shared" si="0"/>
        <v>119.77777777777779</v>
      </c>
      <c r="E22" s="33">
        <v>102.76453765490945</v>
      </c>
      <c r="F22" s="33">
        <v>15</v>
      </c>
      <c r="G22" s="34">
        <v>15.9</v>
      </c>
      <c r="H22" s="33">
        <f t="shared" si="1"/>
        <v>106</v>
      </c>
      <c r="I22" s="42">
        <f>M22+июнь11!I22</f>
        <v>80</v>
      </c>
      <c r="J22" s="42">
        <f>N22+июнь11!J22</f>
        <v>60.599999999999994</v>
      </c>
      <c r="K22" s="33">
        <f t="shared" si="2"/>
        <v>75.75</v>
      </c>
      <c r="L22" s="33">
        <v>75.37313432835819</v>
      </c>
      <c r="M22" s="42">
        <v>21</v>
      </c>
      <c r="N22" s="33">
        <v>14.8</v>
      </c>
      <c r="O22" s="33">
        <f t="shared" si="3"/>
        <v>70.47619047619048</v>
      </c>
      <c r="P22" s="42">
        <f t="shared" si="4"/>
        <v>170</v>
      </c>
      <c r="Q22" s="33">
        <f t="shared" si="4"/>
        <v>168.4</v>
      </c>
      <c r="R22" s="33">
        <f t="shared" si="5"/>
        <v>99.05882352941177</v>
      </c>
      <c r="S22" s="33">
        <v>93.30357142857143</v>
      </c>
      <c r="T22" s="33">
        <f t="shared" si="6"/>
        <v>36</v>
      </c>
      <c r="U22" s="33">
        <f t="shared" si="6"/>
        <v>30.700000000000003</v>
      </c>
      <c r="V22" s="33">
        <f t="shared" si="7"/>
        <v>85.27777777777779</v>
      </c>
      <c r="W22" s="42">
        <f>AA22+июнь11!W22</f>
        <v>18</v>
      </c>
      <c r="X22" s="33">
        <f>AB22+июнь11!X22</f>
        <v>15.3</v>
      </c>
      <c r="Y22" s="33">
        <f t="shared" si="8"/>
        <v>85.00000000000001</v>
      </c>
      <c r="Z22" s="33">
        <v>64.83050847457626</v>
      </c>
      <c r="AA22" s="34">
        <v>3</v>
      </c>
      <c r="AB22" s="34"/>
      <c r="AC22" s="33">
        <f t="shared" si="9"/>
        <v>0</v>
      </c>
      <c r="AD22" s="42">
        <f>AH22+июнь11!AD22</f>
        <v>0</v>
      </c>
      <c r="AE22" s="33">
        <f>AI22+июнь11!AE22</f>
        <v>0</v>
      </c>
      <c r="AF22" s="33"/>
      <c r="AG22" s="33"/>
      <c r="AH22" s="175"/>
      <c r="AI22" s="178"/>
      <c r="AJ22" s="175"/>
      <c r="AK22" s="42">
        <f t="shared" si="12"/>
        <v>18</v>
      </c>
      <c r="AL22" s="33">
        <f t="shared" si="12"/>
        <v>15.3</v>
      </c>
      <c r="AM22" s="33">
        <f t="shared" si="13"/>
        <v>85.00000000000001</v>
      </c>
      <c r="AN22" s="33">
        <v>130.37974683544303</v>
      </c>
      <c r="AO22" s="42">
        <v>4</v>
      </c>
      <c r="AP22" s="33">
        <v>3.2</v>
      </c>
      <c r="AQ22" s="33">
        <f t="shared" si="14"/>
        <v>80</v>
      </c>
      <c r="AR22" s="42">
        <f>AV22+июнь11!AR22</f>
        <v>7576</v>
      </c>
      <c r="AS22" s="42">
        <f>AW22+июнь11!AS22</f>
        <v>7693.5</v>
      </c>
      <c r="AT22" s="33">
        <f t="shared" si="15"/>
        <v>101.55095036958816</v>
      </c>
      <c r="AU22" s="33">
        <v>112.15378177858128</v>
      </c>
      <c r="AV22" s="42">
        <v>1223</v>
      </c>
      <c r="AW22" s="33">
        <v>1237.7</v>
      </c>
      <c r="AX22" s="33">
        <f t="shared" si="16"/>
        <v>101.20196238757156</v>
      </c>
      <c r="AY22" s="184">
        <f>BC22+июнь11!AY22</f>
        <v>225</v>
      </c>
      <c r="AZ22" s="184">
        <f>BD22+июнь11!AZ22</f>
        <v>344</v>
      </c>
      <c r="BA22" s="175">
        <f t="shared" si="17"/>
        <v>152.88888888888889</v>
      </c>
      <c r="BB22" s="33">
        <v>158.9</v>
      </c>
      <c r="BC22" s="42">
        <v>33</v>
      </c>
      <c r="BD22" s="33">
        <v>64.5</v>
      </c>
      <c r="BE22" s="33">
        <f t="shared" si="18"/>
        <v>195.45454545454547</v>
      </c>
      <c r="BF22" s="39">
        <f>BJ22+июнь11!BF22</f>
        <v>158.6</v>
      </c>
      <c r="BG22" s="39">
        <f>BK22+июнь11!BG22</f>
        <v>168.20000000000002</v>
      </c>
      <c r="BH22" s="39">
        <f t="shared" si="19"/>
        <v>106.05296343001262</v>
      </c>
      <c r="BI22" s="83">
        <v>86.65636269963937</v>
      </c>
      <c r="BJ22" s="34">
        <v>24.2</v>
      </c>
      <c r="BK22" s="34">
        <v>26.3</v>
      </c>
      <c r="BL22" s="39">
        <f t="shared" si="20"/>
        <v>108.67768595041323</v>
      </c>
      <c r="BM22" s="33">
        <v>99.13093858632676</v>
      </c>
    </row>
    <row r="23" spans="1:65" ht="18">
      <c r="A23" s="32" t="s">
        <v>13</v>
      </c>
      <c r="B23" s="33">
        <f>F23+июнь11!B23</f>
        <v>1700</v>
      </c>
      <c r="C23" s="33">
        <f>G23+июнь11!C23</f>
        <v>2036.9</v>
      </c>
      <c r="D23" s="33">
        <f t="shared" si="0"/>
        <v>119.81764705882354</v>
      </c>
      <c r="E23" s="33">
        <v>89.41222948948685</v>
      </c>
      <c r="F23" s="42">
        <v>293</v>
      </c>
      <c r="G23" s="33">
        <v>300.4</v>
      </c>
      <c r="H23" s="33">
        <f t="shared" si="1"/>
        <v>102.52559726962455</v>
      </c>
      <c r="I23" s="42">
        <f>SUM(I9:I22)</f>
        <v>10232</v>
      </c>
      <c r="J23" s="33">
        <f>SUM(J9:J22)</f>
        <v>11005.2</v>
      </c>
      <c r="K23" s="33">
        <f t="shared" si="2"/>
        <v>107.556684910086</v>
      </c>
      <c r="L23" s="33">
        <v>113.88773905124596</v>
      </c>
      <c r="M23" s="42">
        <v>1583</v>
      </c>
      <c r="N23" s="33">
        <v>1586.5</v>
      </c>
      <c r="O23" s="33">
        <f t="shared" si="3"/>
        <v>100.22109917877448</v>
      </c>
      <c r="P23" s="42">
        <f>SUM(P9:P22)</f>
        <v>11932</v>
      </c>
      <c r="Q23" s="33">
        <f>SUM(Q9:Q22)</f>
        <v>13042.100000000004</v>
      </c>
      <c r="R23" s="33">
        <f t="shared" si="5"/>
        <v>109.30355346966145</v>
      </c>
      <c r="S23" s="33">
        <v>113.0875720792479</v>
      </c>
      <c r="T23" s="33">
        <f>SUM(T9:T22)</f>
        <v>1876</v>
      </c>
      <c r="U23" s="33">
        <f>SUM(U9:U22)</f>
        <v>1886.8999999999999</v>
      </c>
      <c r="V23" s="33">
        <f t="shared" si="7"/>
        <v>100.58102345415779</v>
      </c>
      <c r="W23" s="42">
        <f>SUM(W9:W22)</f>
        <v>325</v>
      </c>
      <c r="X23" s="33">
        <f>SUM(X9:X22)</f>
        <v>375.7300000000001</v>
      </c>
      <c r="Y23" s="33">
        <f t="shared" si="8"/>
        <v>115.60923076923079</v>
      </c>
      <c r="Z23" s="33">
        <v>97.97392438070403</v>
      </c>
      <c r="AA23" s="42">
        <v>50</v>
      </c>
      <c r="AB23" s="33">
        <v>53.3</v>
      </c>
      <c r="AC23" s="33">
        <f t="shared" si="9"/>
        <v>106.59999999999998</v>
      </c>
      <c r="AD23" s="42">
        <f>SUM(AD9:AD22)</f>
        <v>3138</v>
      </c>
      <c r="AE23" s="33">
        <f>SUM(AE9:AE22)</f>
        <v>2944.9999999999995</v>
      </c>
      <c r="AF23" s="33">
        <f t="shared" si="10"/>
        <v>93.84958572339069</v>
      </c>
      <c r="AG23" s="33">
        <v>99.16492693110645</v>
      </c>
      <c r="AH23" s="184">
        <v>443</v>
      </c>
      <c r="AI23" s="175">
        <v>427.1</v>
      </c>
      <c r="AJ23" s="175">
        <f t="shared" si="11"/>
        <v>96.41083521444696</v>
      </c>
      <c r="AK23" s="42">
        <f t="shared" si="12"/>
        <v>3463</v>
      </c>
      <c r="AL23" s="33">
        <f t="shared" si="12"/>
        <v>3320.7299999999996</v>
      </c>
      <c r="AM23" s="33">
        <f t="shared" si="13"/>
        <v>95.89171238810279</v>
      </c>
      <c r="AN23" s="33">
        <v>88.96125254917439</v>
      </c>
      <c r="AO23" s="42">
        <f>SUM(AO9:AO22)</f>
        <v>511</v>
      </c>
      <c r="AP23" s="33">
        <f>SUM(AP9:AP22)</f>
        <v>545.8000000000001</v>
      </c>
      <c r="AQ23" s="33">
        <f t="shared" si="14"/>
        <v>106.81017612524464</v>
      </c>
      <c r="AR23" s="42">
        <f>SUM(AR9:AR22)</f>
        <v>431998</v>
      </c>
      <c r="AS23" s="42">
        <f>SUM(AS9:AS22)</f>
        <v>441297.8</v>
      </c>
      <c r="AT23" s="33">
        <f t="shared" si="15"/>
        <v>102.15274144787708</v>
      </c>
      <c r="AU23" s="33">
        <v>105.12346702103261</v>
      </c>
      <c r="AV23" s="42">
        <v>71000</v>
      </c>
      <c r="AW23" s="33">
        <v>72103.8</v>
      </c>
      <c r="AX23" s="33">
        <f t="shared" si="16"/>
        <v>101.55464788732395</v>
      </c>
      <c r="AY23" s="184">
        <f>SUM(AY9:AY22)</f>
        <v>6650</v>
      </c>
      <c r="AZ23" s="184">
        <f>SUM(AZ9:AZ22)</f>
        <v>8358.2</v>
      </c>
      <c r="BA23" s="175">
        <f t="shared" si="17"/>
        <v>125.6872180451128</v>
      </c>
      <c r="BB23" s="33">
        <v>129.9</v>
      </c>
      <c r="BC23" s="42">
        <f>SUM(BC9:BC22)</f>
        <v>920</v>
      </c>
      <c r="BD23" s="42">
        <f>SUM(BD9:BD22)</f>
        <v>1201.4</v>
      </c>
      <c r="BE23" s="33">
        <f t="shared" si="18"/>
        <v>130.58695652173915</v>
      </c>
      <c r="BF23" s="39">
        <f>BJ23+июнь11!BF23</f>
        <v>10869.7</v>
      </c>
      <c r="BG23" s="39">
        <f>BK23+июнь11!BG23</f>
        <v>11448.2</v>
      </c>
      <c r="BH23" s="39">
        <f t="shared" si="19"/>
        <v>105.32213400553833</v>
      </c>
      <c r="BI23" s="83">
        <v>103.2392460997385</v>
      </c>
      <c r="BJ23" s="37">
        <v>1751.8</v>
      </c>
      <c r="BK23" s="37">
        <v>1850.4</v>
      </c>
      <c r="BL23" s="39">
        <f t="shared" si="20"/>
        <v>105.62849640369907</v>
      </c>
      <c r="BM23" s="33">
        <v>102.39054183325564</v>
      </c>
    </row>
    <row r="24" spans="39:65" ht="18.75">
      <c r="AM24" s="145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39">
        <v>21667.1</v>
      </c>
      <c r="BG24" s="39">
        <f>BK24+июнь11!BG24</f>
        <v>22859.9</v>
      </c>
      <c r="BH24" s="39">
        <f t="shared" si="19"/>
        <v>105.50512066681745</v>
      </c>
      <c r="BI24" s="60">
        <v>131.5980657417535</v>
      </c>
      <c r="BJ24" s="37">
        <v>3842.5</v>
      </c>
      <c r="BK24" s="37">
        <v>3973.2</v>
      </c>
      <c r="BL24" s="39">
        <f t="shared" si="20"/>
        <v>103.4014313597918</v>
      </c>
      <c r="BM24" s="22"/>
    </row>
    <row r="25" spans="44:65" ht="18.75"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39">
        <f>BJ25+июнь11!BF25</f>
        <v>32536.8</v>
      </c>
      <c r="BG25" s="39">
        <f>BK25+июнь11!BG25</f>
        <v>34308.1</v>
      </c>
      <c r="BH25" s="39">
        <f t="shared" si="19"/>
        <v>105.44398957488137</v>
      </c>
      <c r="BI25" s="60">
        <v>120.54848910751934</v>
      </c>
      <c r="BJ25" s="37">
        <v>5594.3</v>
      </c>
      <c r="BK25" s="37">
        <v>5823.6</v>
      </c>
      <c r="BL25" s="39">
        <f t="shared" si="20"/>
        <v>104.09881486513058</v>
      </c>
      <c r="BM25" s="22"/>
    </row>
  </sheetData>
  <printOptions/>
  <pageMargins left="0.18" right="0.4" top="0.53" bottom="1" header="0.5" footer="0.5"/>
  <pageSetup fitToWidth="0" horizontalDpi="600" verticalDpi="600" orientation="landscape" paperSize="9" scale="54" r:id="rId1"/>
  <colBreaks count="2" manualBreakCount="2">
    <brk id="22" max="24" man="1"/>
    <brk id="50" max="2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T25"/>
  <sheetViews>
    <sheetView view="pageBreakPreview" zoomScale="75" zoomScaleNormal="50" zoomScaleSheetLayoutView="75" workbookViewId="0" topLeftCell="A1">
      <pane xSplit="1" ySplit="8" topLeftCell="AW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K26" sqref="BK26"/>
    </sheetView>
  </sheetViews>
  <sheetFormatPr defaultColWidth="9.00390625" defaultRowHeight="12.75"/>
  <cols>
    <col min="1" max="1" width="23.25390625" style="25" customWidth="1"/>
    <col min="2" max="2" width="9.375" style="0" customWidth="1"/>
    <col min="3" max="3" width="9.625" style="0" customWidth="1"/>
    <col min="4" max="4" width="8.875" style="0" customWidth="1"/>
    <col min="5" max="5" width="8.25390625" style="0" bestFit="1" customWidth="1"/>
    <col min="6" max="7" width="8.25390625" style="0" customWidth="1"/>
    <col min="8" max="8" width="8.625" style="0" customWidth="1"/>
    <col min="9" max="9" width="8.875" style="0" customWidth="1"/>
    <col min="10" max="10" width="11.00390625" style="0" customWidth="1"/>
    <col min="11" max="11" width="8.375" style="0" customWidth="1"/>
    <col min="12" max="12" width="8.25390625" style="0" bestFit="1" customWidth="1"/>
    <col min="13" max="13" width="7.875" style="0" customWidth="1"/>
    <col min="14" max="14" width="9.75390625" style="0" customWidth="1"/>
    <col min="15" max="15" width="9.25390625" style="0" customWidth="1"/>
    <col min="16" max="16" width="9.625" style="0" customWidth="1"/>
    <col min="17" max="17" width="12.125" style="0" customWidth="1"/>
    <col min="18" max="18" width="9.625" style="0" customWidth="1"/>
    <col min="19" max="19" width="9.25390625" style="0" customWidth="1"/>
    <col min="20" max="20" width="8.75390625" style="0" customWidth="1"/>
    <col min="21" max="21" width="10.25390625" style="0" customWidth="1"/>
    <col min="22" max="22" width="9.75390625" style="0" customWidth="1"/>
    <col min="23" max="23" width="7.25390625" style="0" customWidth="1"/>
    <col min="24" max="26" width="8.00390625" style="0" customWidth="1"/>
    <col min="27" max="27" width="5.75390625" style="0" customWidth="1"/>
    <col min="28" max="28" width="7.75390625" style="0" customWidth="1"/>
    <col min="29" max="29" width="7.25390625" style="0" customWidth="1"/>
    <col min="30" max="30" width="7.375" style="0" customWidth="1"/>
    <col min="31" max="31" width="9.875" style="0" customWidth="1"/>
    <col min="32" max="32" width="8.00390625" style="0" customWidth="1"/>
    <col min="33" max="33" width="8.625" style="0" customWidth="1"/>
    <col min="34" max="34" width="7.625" style="0" customWidth="1"/>
    <col min="35" max="35" width="8.00390625" style="0" customWidth="1"/>
    <col min="36" max="36" width="8.125" style="0" customWidth="1"/>
    <col min="37" max="37" width="8.375" style="0" customWidth="1"/>
    <col min="38" max="38" width="9.375" style="0" customWidth="1"/>
    <col min="39" max="43" width="8.125" style="0" customWidth="1"/>
    <col min="44" max="44" width="11.00390625" style="0" customWidth="1"/>
    <col min="45" max="45" width="12.75390625" style="0" customWidth="1"/>
    <col min="46" max="46" width="8.00390625" style="0" customWidth="1"/>
    <col min="47" max="47" width="8.25390625" style="0" customWidth="1"/>
    <col min="49" max="49" width="11.00390625" style="0" customWidth="1"/>
    <col min="50" max="50" width="8.125" style="0" customWidth="1"/>
    <col min="51" max="51" width="8.00390625" style="0" customWidth="1"/>
    <col min="52" max="52" width="9.375" style="0" customWidth="1"/>
    <col min="53" max="53" width="7.875" style="0" customWidth="1"/>
    <col min="54" max="55" width="7.75390625" style="0" customWidth="1"/>
    <col min="56" max="56" width="9.875" style="0" customWidth="1"/>
    <col min="57" max="57" width="8.25390625" style="0" customWidth="1"/>
    <col min="58" max="58" width="9.375" style="0" customWidth="1"/>
    <col min="60" max="61" width="9.00390625" style="0" customWidth="1"/>
    <col min="62" max="62" width="9.875" style="0" customWidth="1"/>
    <col min="63" max="63" width="10.125" style="0" customWidth="1"/>
    <col min="64" max="64" width="8.00390625" style="0" customWidth="1"/>
    <col min="65" max="65" width="9.00390625" style="0" customWidth="1"/>
  </cols>
  <sheetData>
    <row r="1" spans="9:57" ht="18">
      <c r="I1" s="19"/>
      <c r="J1" s="19"/>
      <c r="K1" s="19"/>
      <c r="L1" s="19"/>
      <c r="M1" s="19"/>
      <c r="N1" s="12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BE1" s="20"/>
    </row>
    <row r="2" spans="8:53" ht="18">
      <c r="H2" s="12"/>
      <c r="I2" s="19"/>
      <c r="J2" s="19"/>
      <c r="L2" s="12" t="s">
        <v>28</v>
      </c>
      <c r="M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G2" s="12"/>
      <c r="AH2" s="19"/>
      <c r="AI2" s="19"/>
      <c r="AK2" s="12" t="s">
        <v>28</v>
      </c>
      <c r="AL2" s="19"/>
      <c r="AN2" s="19"/>
      <c r="AO2" s="19"/>
      <c r="AP2" s="19"/>
      <c r="AV2" s="206"/>
      <c r="AW2" s="206"/>
      <c r="AX2" s="206"/>
      <c r="AY2" s="206"/>
      <c r="AZ2" s="206"/>
      <c r="BA2" s="206"/>
    </row>
    <row r="3" spans="8:62" ht="18">
      <c r="H3" s="12" t="s">
        <v>61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G3" s="12" t="s">
        <v>61</v>
      </c>
      <c r="AH3" s="19"/>
      <c r="AI3" s="19"/>
      <c r="AJ3" s="19"/>
      <c r="AK3" s="19"/>
      <c r="AL3" s="19"/>
      <c r="AM3" s="19"/>
      <c r="AN3" s="19"/>
      <c r="AO3" s="19"/>
      <c r="AP3" s="19"/>
      <c r="AV3" s="206"/>
      <c r="AW3" s="206"/>
      <c r="AX3" s="206"/>
      <c r="AY3" s="206"/>
      <c r="AZ3" s="206"/>
      <c r="BA3" s="206"/>
      <c r="BH3" s="21"/>
      <c r="BI3" s="21"/>
      <c r="BJ3" s="21"/>
    </row>
    <row r="4" spans="8:62" ht="18">
      <c r="H4" s="12" t="s">
        <v>109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G4" s="12" t="s">
        <v>108</v>
      </c>
      <c r="AH4" s="19"/>
      <c r="AI4" s="19"/>
      <c r="AJ4" s="19"/>
      <c r="AK4" s="19"/>
      <c r="AL4" s="19"/>
      <c r="AM4" s="19"/>
      <c r="AN4" s="19"/>
      <c r="AO4" s="19"/>
      <c r="AP4" s="19"/>
      <c r="AV4" s="206"/>
      <c r="AW4" s="206"/>
      <c r="AX4" s="206"/>
      <c r="AY4" s="206"/>
      <c r="AZ4" s="206"/>
      <c r="BA4" s="206"/>
      <c r="BH4" s="21"/>
      <c r="BI4" s="21"/>
      <c r="BJ4" s="21"/>
    </row>
    <row r="5" spans="9:52" ht="18">
      <c r="I5" s="12"/>
      <c r="AZ5" s="12"/>
    </row>
    <row r="6" spans="1:65" ht="15">
      <c r="A6" s="26" t="s">
        <v>0</v>
      </c>
      <c r="B6" s="1"/>
      <c r="C6" s="2" t="s">
        <v>18</v>
      </c>
      <c r="D6" s="2"/>
      <c r="E6" s="2"/>
      <c r="F6" s="2"/>
      <c r="G6" s="2"/>
      <c r="H6" s="3"/>
      <c r="I6" s="1"/>
      <c r="J6" s="2"/>
      <c r="K6" s="2" t="s">
        <v>19</v>
      </c>
      <c r="L6" s="2"/>
      <c r="M6" s="2"/>
      <c r="N6" s="2"/>
      <c r="O6" s="3"/>
      <c r="P6" s="111" t="s">
        <v>80</v>
      </c>
      <c r="Q6" s="111"/>
      <c r="R6" s="111"/>
      <c r="S6" s="111"/>
      <c r="T6" s="111"/>
      <c r="U6" s="111"/>
      <c r="V6" s="111"/>
      <c r="W6" s="1"/>
      <c r="X6" s="2"/>
      <c r="Y6" s="2" t="s">
        <v>20</v>
      </c>
      <c r="Z6" s="2"/>
      <c r="AA6" s="2"/>
      <c r="AB6" s="2"/>
      <c r="AC6" s="3"/>
      <c r="AD6" s="1"/>
      <c r="AE6" s="2"/>
      <c r="AF6" s="2" t="s">
        <v>21</v>
      </c>
      <c r="AG6" s="2"/>
      <c r="AH6" s="2"/>
      <c r="AI6" s="2"/>
      <c r="AJ6" s="3"/>
      <c r="AK6" s="2" t="s">
        <v>81</v>
      </c>
      <c r="AL6" s="2"/>
      <c r="AM6" s="2"/>
      <c r="AN6" s="2"/>
      <c r="AO6" s="2"/>
      <c r="AP6" s="2"/>
      <c r="AQ6" s="2"/>
      <c r="AR6" s="1"/>
      <c r="AS6" s="2"/>
      <c r="AT6" s="2" t="s">
        <v>22</v>
      </c>
      <c r="AU6" s="2"/>
      <c r="AV6" s="2"/>
      <c r="AW6" s="2"/>
      <c r="AX6" s="3"/>
      <c r="AY6" s="2"/>
      <c r="AZ6" s="2"/>
      <c r="BA6" s="2" t="s">
        <v>23</v>
      </c>
      <c r="BB6" s="2"/>
      <c r="BC6" s="2"/>
      <c r="BD6" s="2"/>
      <c r="BE6" s="3"/>
      <c r="BF6" s="1"/>
      <c r="BG6" s="2" t="s">
        <v>25</v>
      </c>
      <c r="BH6" s="2"/>
      <c r="BI6" s="2"/>
      <c r="BJ6" s="2"/>
      <c r="BK6" s="2"/>
      <c r="BL6" s="9"/>
      <c r="BM6" s="4" t="s">
        <v>30</v>
      </c>
    </row>
    <row r="7" spans="1:65" ht="12.75">
      <c r="A7" s="27" t="s">
        <v>1</v>
      </c>
      <c r="B7" s="4" t="s">
        <v>14</v>
      </c>
      <c r="C7" s="4" t="s">
        <v>16</v>
      </c>
      <c r="D7" s="4" t="s">
        <v>17</v>
      </c>
      <c r="E7" s="4" t="s">
        <v>86</v>
      </c>
      <c r="F7" s="4" t="s">
        <v>14</v>
      </c>
      <c r="G7" s="4" t="s">
        <v>16</v>
      </c>
      <c r="H7" s="4" t="s">
        <v>17</v>
      </c>
      <c r="I7" s="4" t="s">
        <v>14</v>
      </c>
      <c r="J7" s="4" t="s">
        <v>16</v>
      </c>
      <c r="K7" s="4" t="s">
        <v>17</v>
      </c>
      <c r="L7" s="4" t="s">
        <v>86</v>
      </c>
      <c r="M7" s="4" t="s">
        <v>14</v>
      </c>
      <c r="N7" s="4" t="s">
        <v>16</v>
      </c>
      <c r="O7" s="4" t="s">
        <v>17</v>
      </c>
      <c r="P7" s="4" t="s">
        <v>14</v>
      </c>
      <c r="Q7" s="4" t="s">
        <v>16</v>
      </c>
      <c r="R7" s="4" t="s">
        <v>17</v>
      </c>
      <c r="S7" s="4" t="s">
        <v>79</v>
      </c>
      <c r="T7" s="4" t="s">
        <v>14</v>
      </c>
      <c r="U7" s="4" t="s">
        <v>16</v>
      </c>
      <c r="V7" s="4" t="s">
        <v>17</v>
      </c>
      <c r="W7" s="4" t="s">
        <v>14</v>
      </c>
      <c r="X7" s="4" t="s">
        <v>16</v>
      </c>
      <c r="Y7" s="4" t="s">
        <v>17</v>
      </c>
      <c r="Z7" s="4" t="s">
        <v>86</v>
      </c>
      <c r="AA7" s="4" t="s">
        <v>14</v>
      </c>
      <c r="AB7" s="4" t="s">
        <v>16</v>
      </c>
      <c r="AC7" s="4" t="s">
        <v>17</v>
      </c>
      <c r="AD7" s="4" t="s">
        <v>14</v>
      </c>
      <c r="AE7" s="4" t="s">
        <v>16</v>
      </c>
      <c r="AF7" s="4" t="s">
        <v>17</v>
      </c>
      <c r="AG7" s="4" t="s">
        <v>86</v>
      </c>
      <c r="AH7" s="4" t="s">
        <v>14</v>
      </c>
      <c r="AI7" s="4" t="s">
        <v>16</v>
      </c>
      <c r="AJ7" s="4" t="s">
        <v>17</v>
      </c>
      <c r="AK7" s="4" t="s">
        <v>14</v>
      </c>
      <c r="AL7" s="4" t="s">
        <v>16</v>
      </c>
      <c r="AM7" s="4" t="s">
        <v>17</v>
      </c>
      <c r="AN7" s="4" t="s">
        <v>79</v>
      </c>
      <c r="AO7" s="4" t="s">
        <v>14</v>
      </c>
      <c r="AP7" s="4" t="s">
        <v>16</v>
      </c>
      <c r="AQ7" s="4" t="s">
        <v>17</v>
      </c>
      <c r="AR7" s="4" t="s">
        <v>14</v>
      </c>
      <c r="AS7" s="8" t="s">
        <v>16</v>
      </c>
      <c r="AT7" s="8" t="s">
        <v>17</v>
      </c>
      <c r="AU7" s="4" t="s">
        <v>86</v>
      </c>
      <c r="AV7" s="8" t="s">
        <v>14</v>
      </c>
      <c r="AW7" s="8" t="s">
        <v>16</v>
      </c>
      <c r="AX7" s="8" t="s">
        <v>17</v>
      </c>
      <c r="AY7" s="4" t="s">
        <v>14</v>
      </c>
      <c r="AZ7" s="4" t="s">
        <v>16</v>
      </c>
      <c r="BA7" s="4" t="s">
        <v>17</v>
      </c>
      <c r="BB7" s="4" t="s">
        <v>86</v>
      </c>
      <c r="BC7" s="4" t="s">
        <v>14</v>
      </c>
      <c r="BD7" s="4" t="s">
        <v>16</v>
      </c>
      <c r="BE7" s="4" t="s">
        <v>17</v>
      </c>
      <c r="BF7" s="4" t="s">
        <v>14</v>
      </c>
      <c r="BG7" s="4" t="s">
        <v>16</v>
      </c>
      <c r="BH7" s="4" t="s">
        <v>17</v>
      </c>
      <c r="BI7" s="4" t="s">
        <v>86</v>
      </c>
      <c r="BJ7" s="4" t="s">
        <v>14</v>
      </c>
      <c r="BK7" s="6" t="s">
        <v>16</v>
      </c>
      <c r="BL7" s="4" t="s">
        <v>17</v>
      </c>
      <c r="BM7" s="18" t="s">
        <v>31</v>
      </c>
    </row>
    <row r="8" spans="1:65" ht="12.75">
      <c r="A8" s="27"/>
      <c r="B8" s="5" t="s">
        <v>15</v>
      </c>
      <c r="C8" s="5" t="s">
        <v>15</v>
      </c>
      <c r="D8" s="5"/>
      <c r="E8" s="5" t="s">
        <v>78</v>
      </c>
      <c r="F8" s="5" t="s">
        <v>24</v>
      </c>
      <c r="G8" s="5" t="s">
        <v>24</v>
      </c>
      <c r="H8" s="5"/>
      <c r="I8" s="5" t="s">
        <v>15</v>
      </c>
      <c r="J8" s="5" t="s">
        <v>15</v>
      </c>
      <c r="K8" s="5"/>
      <c r="L8" s="5" t="s">
        <v>78</v>
      </c>
      <c r="M8" s="5" t="s">
        <v>24</v>
      </c>
      <c r="N8" s="5" t="s">
        <v>24</v>
      </c>
      <c r="O8" s="5"/>
      <c r="P8" s="5" t="s">
        <v>15</v>
      </c>
      <c r="Q8" s="5" t="s">
        <v>15</v>
      </c>
      <c r="R8" s="5"/>
      <c r="S8" s="5" t="s">
        <v>78</v>
      </c>
      <c r="T8" s="5" t="s">
        <v>24</v>
      </c>
      <c r="U8" s="5" t="s">
        <v>24</v>
      </c>
      <c r="V8" s="5"/>
      <c r="W8" s="5" t="s">
        <v>15</v>
      </c>
      <c r="X8" s="5" t="s">
        <v>15</v>
      </c>
      <c r="Y8" s="5"/>
      <c r="Z8" s="5" t="s">
        <v>78</v>
      </c>
      <c r="AA8" s="5" t="s">
        <v>24</v>
      </c>
      <c r="AB8" s="5" t="s">
        <v>24</v>
      </c>
      <c r="AC8" s="5"/>
      <c r="AD8" s="5" t="s">
        <v>15</v>
      </c>
      <c r="AE8" s="5" t="s">
        <v>15</v>
      </c>
      <c r="AF8" s="5"/>
      <c r="AG8" s="5" t="s">
        <v>78</v>
      </c>
      <c r="AH8" s="5" t="s">
        <v>24</v>
      </c>
      <c r="AI8" s="5" t="s">
        <v>24</v>
      </c>
      <c r="AJ8" s="5"/>
      <c r="AK8" s="5" t="s">
        <v>15</v>
      </c>
      <c r="AL8" s="5" t="s">
        <v>15</v>
      </c>
      <c r="AM8" s="5"/>
      <c r="AN8" s="5" t="s">
        <v>78</v>
      </c>
      <c r="AO8" s="5" t="s">
        <v>24</v>
      </c>
      <c r="AP8" s="5" t="s">
        <v>24</v>
      </c>
      <c r="AQ8" s="5"/>
      <c r="AR8" s="5" t="s">
        <v>15</v>
      </c>
      <c r="AS8" s="5" t="s">
        <v>15</v>
      </c>
      <c r="AT8" s="5"/>
      <c r="AU8" s="5" t="s">
        <v>78</v>
      </c>
      <c r="AV8" s="5" t="s">
        <v>24</v>
      </c>
      <c r="AW8" s="5" t="s">
        <v>24</v>
      </c>
      <c r="AX8" s="5"/>
      <c r="AY8" s="5" t="s">
        <v>15</v>
      </c>
      <c r="AZ8" s="5" t="s">
        <v>15</v>
      </c>
      <c r="BA8" s="5"/>
      <c r="BB8" s="5" t="s">
        <v>78</v>
      </c>
      <c r="BC8" s="5" t="s">
        <v>24</v>
      </c>
      <c r="BD8" s="5" t="s">
        <v>24</v>
      </c>
      <c r="BE8" s="5"/>
      <c r="BF8" s="5" t="s">
        <v>15</v>
      </c>
      <c r="BG8" s="5" t="s">
        <v>15</v>
      </c>
      <c r="BH8" s="5"/>
      <c r="BI8" s="5" t="s">
        <v>78</v>
      </c>
      <c r="BJ8" s="5" t="s">
        <v>24</v>
      </c>
      <c r="BK8" s="7" t="s">
        <v>24</v>
      </c>
      <c r="BL8" s="5"/>
      <c r="BM8" s="23" t="s">
        <v>32</v>
      </c>
    </row>
    <row r="9" spans="1:65" s="59" customFormat="1" ht="18">
      <c r="A9" s="81" t="s">
        <v>89</v>
      </c>
      <c r="B9" s="134">
        <f>F9+июль11!B9</f>
        <v>225</v>
      </c>
      <c r="C9" s="39">
        <f>G9+июль11!C9</f>
        <v>312</v>
      </c>
      <c r="D9" s="33">
        <f>C9/B9*100</f>
        <v>138.66666666666669</v>
      </c>
      <c r="E9" s="33">
        <v>74.55197132616487</v>
      </c>
      <c r="F9" s="134">
        <v>18</v>
      </c>
      <c r="G9" s="34">
        <v>35.3</v>
      </c>
      <c r="H9" s="33">
        <f>G9/F9*100</f>
        <v>196.11111111111111</v>
      </c>
      <c r="I9" s="42">
        <f>M9+июль11!I9</f>
        <v>409</v>
      </c>
      <c r="J9" s="42">
        <f>N9+июль11!J9</f>
        <v>698.8</v>
      </c>
      <c r="K9" s="33">
        <f>J9/I9*100</f>
        <v>170.85574572127138</v>
      </c>
      <c r="L9" s="33">
        <v>187.79897876914805</v>
      </c>
      <c r="M9" s="54">
        <v>47</v>
      </c>
      <c r="N9" s="54">
        <v>92.7</v>
      </c>
      <c r="O9" s="33">
        <f>N9/M9*100</f>
        <v>197.2340425531915</v>
      </c>
      <c r="P9" s="42">
        <f aca="true" t="shared" si="0" ref="P9:P22">I9+B9</f>
        <v>634</v>
      </c>
      <c r="Q9" s="33">
        <f aca="true" t="shared" si="1" ref="Q9:Q22">J9+C9</f>
        <v>1010.8</v>
      </c>
      <c r="R9" s="33">
        <f>Q9/P9*100</f>
        <v>159.43217665615143</v>
      </c>
      <c r="S9" s="33">
        <v>98.07716164247613</v>
      </c>
      <c r="T9" s="42">
        <f>M9+F9</f>
        <v>65</v>
      </c>
      <c r="U9" s="33">
        <f>N9+G9</f>
        <v>128</v>
      </c>
      <c r="V9" s="33">
        <f>U9/T9*100</f>
        <v>196.92307692307693</v>
      </c>
      <c r="W9" s="42">
        <f>AA9+июль11!W9</f>
        <v>49</v>
      </c>
      <c r="X9" s="33">
        <v>93.76</v>
      </c>
      <c r="Y9" s="33">
        <f>X9/W9*100</f>
        <v>191.3469387755102</v>
      </c>
      <c r="Z9" s="33">
        <v>98.69473684210526</v>
      </c>
      <c r="AA9" s="47">
        <v>5</v>
      </c>
      <c r="AB9" s="34">
        <v>15.8</v>
      </c>
      <c r="AC9" s="42">
        <f>AB9/AA9*100</f>
        <v>316</v>
      </c>
      <c r="AD9" s="42">
        <f>AH9+июль11!AD9</f>
        <v>30</v>
      </c>
      <c r="AE9" s="33">
        <v>33.1</v>
      </c>
      <c r="AF9" s="33">
        <f>AE9/AD9*100</f>
        <v>110.33333333333333</v>
      </c>
      <c r="AG9" s="33">
        <v>116.5492957746479</v>
      </c>
      <c r="AH9" s="210">
        <v>5</v>
      </c>
      <c r="AI9" s="33">
        <v>10.3</v>
      </c>
      <c r="AJ9" s="33">
        <f>AI9/AH9*100</f>
        <v>206</v>
      </c>
      <c r="AK9" s="42">
        <f>AD9+W9</f>
        <v>79</v>
      </c>
      <c r="AL9" s="33">
        <f>AE9+X9</f>
        <v>126.86000000000001</v>
      </c>
      <c r="AM9" s="33">
        <f>AL9/AK9*100</f>
        <v>160.58227848101268</v>
      </c>
      <c r="AN9" s="33">
        <v>131.13708820403826</v>
      </c>
      <c r="AO9" s="33">
        <f>AH9+AA9</f>
        <v>10</v>
      </c>
      <c r="AP9" s="33">
        <f>AI9+AB9</f>
        <v>26.1</v>
      </c>
      <c r="AQ9" s="33">
        <f>AP9/AO9*100</f>
        <v>261.00000000000006</v>
      </c>
      <c r="AR9" s="42">
        <f>AV9+июль11!AR9</f>
        <v>140167</v>
      </c>
      <c r="AS9" s="33">
        <f>AW9+июль11!AS9</f>
        <v>144767.30000000002</v>
      </c>
      <c r="AT9" s="33">
        <f>AS9/AR9*100</f>
        <v>103.28201359806516</v>
      </c>
      <c r="AU9" s="33">
        <v>111.7289386532567</v>
      </c>
      <c r="AV9" s="66">
        <v>20241</v>
      </c>
      <c r="AW9" s="37">
        <v>20676.2</v>
      </c>
      <c r="AX9" s="33">
        <f>AW9/AV9*100</f>
        <v>102.15009139864632</v>
      </c>
      <c r="AY9" s="42">
        <f>BC9+июль11!AY9</f>
        <v>2656</v>
      </c>
      <c r="AZ9" s="33">
        <f>BD9+июль11!AZ9</f>
        <v>2697</v>
      </c>
      <c r="BA9" s="33">
        <f>AZ9/AY9*100</f>
        <v>101.54367469879517</v>
      </c>
      <c r="BB9" s="33">
        <v>107.3</v>
      </c>
      <c r="BC9" s="36">
        <v>334</v>
      </c>
      <c r="BD9" s="33">
        <v>334.3</v>
      </c>
      <c r="BE9" s="33">
        <f>BD9/BC9*100</f>
        <v>100.08982035928145</v>
      </c>
      <c r="BF9" s="38">
        <f>BJ9+июль11!BF9</f>
        <v>4141.299999999999</v>
      </c>
      <c r="BG9" s="38">
        <f>BK9+июль11!BG9</f>
        <v>4195.1</v>
      </c>
      <c r="BH9" s="39">
        <f>BG9/BF9*100</f>
        <v>101.29910897544252</v>
      </c>
      <c r="BI9" s="39">
        <v>96.06365926265171</v>
      </c>
      <c r="BJ9" s="38">
        <v>413.8</v>
      </c>
      <c r="BK9" s="38">
        <v>384.9</v>
      </c>
      <c r="BL9" s="39">
        <f>BK9/BJ9*100</f>
        <v>93.01594973417109</v>
      </c>
      <c r="BM9" s="16">
        <v>99.84434788248264</v>
      </c>
    </row>
    <row r="10" spans="1:65" s="59" customFormat="1" ht="18">
      <c r="A10" s="81" t="s">
        <v>92</v>
      </c>
      <c r="B10" s="134">
        <f>F10+июль11!B10</f>
        <v>262</v>
      </c>
      <c r="C10" s="39">
        <f>G10+июль11!C10</f>
        <v>423.59999999999997</v>
      </c>
      <c r="D10" s="33">
        <f aca="true" t="shared" si="2" ref="D10:D23">C10/B10*100</f>
        <v>161.6793893129771</v>
      </c>
      <c r="E10" s="33">
        <v>101.2670332297394</v>
      </c>
      <c r="F10" s="134">
        <v>35</v>
      </c>
      <c r="G10" s="34">
        <v>41.4</v>
      </c>
      <c r="H10" s="33">
        <f aca="true" t="shared" si="3" ref="H10:H23">G10/F10*100</f>
        <v>118.28571428571428</v>
      </c>
      <c r="I10" s="42">
        <f>M10+июль11!I10</f>
        <v>635</v>
      </c>
      <c r="J10" s="42">
        <f>N10+июль11!J10</f>
        <v>453.29999999999995</v>
      </c>
      <c r="K10" s="33">
        <f aca="true" t="shared" si="4" ref="K10:K23">J10/I10*100</f>
        <v>71.38582677165354</v>
      </c>
      <c r="L10" s="33">
        <v>71.44208037825058</v>
      </c>
      <c r="M10" s="54">
        <v>60</v>
      </c>
      <c r="N10" s="54">
        <v>58.4</v>
      </c>
      <c r="O10" s="33">
        <f aca="true" t="shared" si="5" ref="O10:O23">N10/M10*100</f>
        <v>97.33333333333333</v>
      </c>
      <c r="P10" s="42">
        <f t="shared" si="0"/>
        <v>897</v>
      </c>
      <c r="Q10" s="33">
        <f t="shared" si="1"/>
        <v>876.8999999999999</v>
      </c>
      <c r="R10" s="33">
        <f aca="true" t="shared" si="6" ref="R10:R23">Q10/P10*100</f>
        <v>97.7591973244147</v>
      </c>
      <c r="S10" s="33">
        <v>95.40552786588128</v>
      </c>
      <c r="T10" s="42">
        <f aca="true" t="shared" si="7" ref="T10:T23">M10+F10</f>
        <v>95</v>
      </c>
      <c r="U10" s="33">
        <f aca="true" t="shared" si="8" ref="U10:U23">N10+G10</f>
        <v>99.8</v>
      </c>
      <c r="V10" s="33">
        <f aca="true" t="shared" si="9" ref="V10:V23">U10/T10*100</f>
        <v>105.05263157894737</v>
      </c>
      <c r="W10" s="42">
        <f>AA10+июль11!W10</f>
        <v>46</v>
      </c>
      <c r="X10" s="33">
        <v>37.9</v>
      </c>
      <c r="Y10" s="33">
        <f aca="true" t="shared" si="10" ref="Y10:Y23">X10/W10*100</f>
        <v>82.3913043478261</v>
      </c>
      <c r="Z10" s="33">
        <v>112.1301775147929</v>
      </c>
      <c r="AA10" s="47">
        <v>5</v>
      </c>
      <c r="AB10" s="34"/>
      <c r="AC10" s="42">
        <f aca="true" t="shared" si="11" ref="AC10:AC23">AB10/AA10*100</f>
        <v>0</v>
      </c>
      <c r="AD10" s="42">
        <f>AH10+июль11!AD10</f>
        <v>54</v>
      </c>
      <c r="AE10" s="33">
        <v>13.8</v>
      </c>
      <c r="AF10" s="33">
        <f aca="true" t="shared" si="12" ref="AF10:AF23">AE10/AD10*100</f>
        <v>25.55555555555556</v>
      </c>
      <c r="AG10" s="33">
        <v>16.767922235722963</v>
      </c>
      <c r="AH10" s="210">
        <v>10</v>
      </c>
      <c r="AI10" s="33">
        <v>4.8</v>
      </c>
      <c r="AJ10" s="33">
        <f aca="true" t="shared" si="13" ref="AJ10:AJ23">AI10/AH10*100</f>
        <v>48</v>
      </c>
      <c r="AK10" s="42">
        <f aca="true" t="shared" si="14" ref="AK10:AK22">AD10+W10</f>
        <v>100</v>
      </c>
      <c r="AL10" s="33">
        <f aca="true" t="shared" si="15" ref="AL10:AL22">AE10+X10</f>
        <v>51.7</v>
      </c>
      <c r="AM10" s="33">
        <f aca="true" t="shared" si="16" ref="AM10:AM23">AL10/AK10*100</f>
        <v>51.7</v>
      </c>
      <c r="AN10" s="33">
        <v>186.35634028892457</v>
      </c>
      <c r="AO10" s="33">
        <f aca="true" t="shared" si="17" ref="AO10:AO23">AH10+AA10</f>
        <v>15</v>
      </c>
      <c r="AP10" s="33">
        <f aca="true" t="shared" si="18" ref="AP10:AP23">AI10+AB10</f>
        <v>4.8</v>
      </c>
      <c r="AQ10" s="33">
        <f aca="true" t="shared" si="19" ref="AQ10:AQ23">AP10/AO10*100</f>
        <v>32</v>
      </c>
      <c r="AR10" s="42">
        <f>AV10+июль11!AR10</f>
        <v>16767</v>
      </c>
      <c r="AS10" s="33">
        <f>AW10+июль11!AS10</f>
        <v>16992.8</v>
      </c>
      <c r="AT10" s="33">
        <f aca="true" t="shared" si="20" ref="AT10:AT23">AS10/AR10*100</f>
        <v>101.34669290868968</v>
      </c>
      <c r="AU10" s="33">
        <v>122.40935978351736</v>
      </c>
      <c r="AV10" s="66">
        <v>2455</v>
      </c>
      <c r="AW10" s="37">
        <v>2499</v>
      </c>
      <c r="AX10" s="33">
        <f aca="true" t="shared" si="21" ref="AX10:AX23">AW10/AV10*100</f>
        <v>101.79226069246437</v>
      </c>
      <c r="AY10" s="42">
        <f>BC10+июль11!AY10</f>
        <v>391</v>
      </c>
      <c r="AZ10" s="33">
        <f>BD10+июль11!AZ10</f>
        <v>592.2</v>
      </c>
      <c r="BA10" s="33">
        <f aca="true" t="shared" si="22" ref="BA10:BA23">AZ10/AY10*100</f>
        <v>151.45780051150896</v>
      </c>
      <c r="BB10" s="33">
        <v>154.6</v>
      </c>
      <c r="BC10" s="36">
        <v>50</v>
      </c>
      <c r="BD10" s="33">
        <v>86</v>
      </c>
      <c r="BE10" s="33">
        <f aca="true" t="shared" si="23" ref="BE10:BE23">BD10/BC10*100</f>
        <v>172</v>
      </c>
      <c r="BF10" s="38">
        <f>BJ10+июль11!BF10</f>
        <v>343.9</v>
      </c>
      <c r="BG10" s="38">
        <f>BK10+июль11!BG10</f>
        <v>370</v>
      </c>
      <c r="BH10" s="39">
        <f aca="true" t="shared" si="24" ref="BH10:BH25">BG10/BF10*100</f>
        <v>107.5894155277697</v>
      </c>
      <c r="BI10" s="39">
        <v>68.4678016284234</v>
      </c>
      <c r="BJ10" s="34">
        <v>36.2</v>
      </c>
      <c r="BK10" s="34">
        <v>39.6</v>
      </c>
      <c r="BL10" s="39">
        <f aca="true" t="shared" si="25" ref="BL10:BL25">BK10/BJ10*100</f>
        <v>109.39226519337015</v>
      </c>
      <c r="BM10" s="16">
        <v>103.26918006854733</v>
      </c>
    </row>
    <row r="11" spans="1:65" s="59" customFormat="1" ht="18">
      <c r="A11" s="81" t="s">
        <v>2</v>
      </c>
      <c r="B11" s="134">
        <f>F11+июль11!B11</f>
        <v>42</v>
      </c>
      <c r="C11" s="39">
        <f>G11+июль11!C11</f>
        <v>19.2</v>
      </c>
      <c r="D11" s="33">
        <f t="shared" si="2"/>
        <v>45.714285714285715</v>
      </c>
      <c r="E11" s="33">
        <v>44.85981308411215</v>
      </c>
      <c r="F11" s="134">
        <v>6</v>
      </c>
      <c r="G11" s="34">
        <v>1.4</v>
      </c>
      <c r="H11" s="33">
        <f t="shared" si="3"/>
        <v>23.333333333333332</v>
      </c>
      <c r="I11" s="42">
        <f>M11+июль11!I11</f>
        <v>2116</v>
      </c>
      <c r="J11" s="42">
        <f>N11+июль11!J11</f>
        <v>2055.1000000000004</v>
      </c>
      <c r="K11" s="33">
        <f t="shared" si="4"/>
        <v>97.12192816635162</v>
      </c>
      <c r="L11" s="33">
        <v>106.28911300749937</v>
      </c>
      <c r="M11" s="54">
        <v>291</v>
      </c>
      <c r="N11" s="54">
        <v>211.3</v>
      </c>
      <c r="O11" s="33">
        <f t="shared" si="5"/>
        <v>72.61168384879726</v>
      </c>
      <c r="P11" s="42">
        <f t="shared" si="0"/>
        <v>2158</v>
      </c>
      <c r="Q11" s="33">
        <f t="shared" si="1"/>
        <v>2074.3</v>
      </c>
      <c r="R11" s="33">
        <f t="shared" si="6"/>
        <v>96.12140871177016</v>
      </c>
      <c r="S11" s="33">
        <v>110.42015867694712</v>
      </c>
      <c r="T11" s="42">
        <f t="shared" si="7"/>
        <v>297</v>
      </c>
      <c r="U11" s="33">
        <f t="shared" si="8"/>
        <v>212.70000000000002</v>
      </c>
      <c r="V11" s="33">
        <f t="shared" si="9"/>
        <v>71.61616161616162</v>
      </c>
      <c r="W11" s="42">
        <f>AA11+июль11!W11</f>
        <v>15</v>
      </c>
      <c r="X11" s="33">
        <v>15</v>
      </c>
      <c r="Y11" s="33">
        <f t="shared" si="10"/>
        <v>100</v>
      </c>
      <c r="Z11" s="33">
        <v>98.0392156862745</v>
      </c>
      <c r="AA11" s="47">
        <v>2</v>
      </c>
      <c r="AB11" s="34">
        <v>2</v>
      </c>
      <c r="AC11" s="42">
        <f t="shared" si="11"/>
        <v>100</v>
      </c>
      <c r="AD11" s="42">
        <f>AH11+июль11!AD11</f>
        <v>97</v>
      </c>
      <c r="AE11" s="33">
        <v>94.2</v>
      </c>
      <c r="AF11" s="33">
        <f t="shared" si="12"/>
        <v>97.11340206185567</v>
      </c>
      <c r="AG11" s="33">
        <v>96.51639344262297</v>
      </c>
      <c r="AH11" s="210">
        <v>15</v>
      </c>
      <c r="AI11" s="33">
        <v>4.9</v>
      </c>
      <c r="AJ11" s="33">
        <f t="shared" si="13"/>
        <v>32.66666666666667</v>
      </c>
      <c r="AK11" s="42">
        <f t="shared" si="14"/>
        <v>112</v>
      </c>
      <c r="AL11" s="33">
        <f t="shared" si="15"/>
        <v>109.2</v>
      </c>
      <c r="AM11" s="33">
        <f t="shared" si="16"/>
        <v>97.5</v>
      </c>
      <c r="AN11" s="33">
        <v>91.63961038961038</v>
      </c>
      <c r="AO11" s="33">
        <f t="shared" si="17"/>
        <v>17</v>
      </c>
      <c r="AP11" s="33">
        <f t="shared" si="18"/>
        <v>6.9</v>
      </c>
      <c r="AQ11" s="33">
        <f t="shared" si="19"/>
        <v>40.588235294117645</v>
      </c>
      <c r="AR11" s="42">
        <f>AV11+июль11!AR11</f>
        <v>9547</v>
      </c>
      <c r="AS11" s="33">
        <f>AW11+июль11!AS11</f>
        <v>9679.5</v>
      </c>
      <c r="AT11" s="33">
        <f t="shared" si="20"/>
        <v>101.38787053524668</v>
      </c>
      <c r="AU11" s="33">
        <v>121.04023852961326</v>
      </c>
      <c r="AV11" s="66">
        <v>1359</v>
      </c>
      <c r="AW11" s="37">
        <v>1384.5</v>
      </c>
      <c r="AX11" s="33">
        <f t="shared" si="21"/>
        <v>101.87637969094922</v>
      </c>
      <c r="AY11" s="42">
        <f>BC11+июль11!AY11</f>
        <v>226</v>
      </c>
      <c r="AZ11" s="33">
        <f>BD11+июль11!AZ11</f>
        <v>354.6</v>
      </c>
      <c r="BA11" s="33">
        <f t="shared" si="22"/>
        <v>156.90265486725664</v>
      </c>
      <c r="BB11" s="33">
        <v>175.3</v>
      </c>
      <c r="BC11" s="36">
        <v>29</v>
      </c>
      <c r="BD11" s="33">
        <v>51</v>
      </c>
      <c r="BE11" s="33">
        <f t="shared" si="23"/>
        <v>175.86206896551724</v>
      </c>
      <c r="BF11" s="38">
        <f>BJ11+июль11!BF11</f>
        <v>412.50000000000006</v>
      </c>
      <c r="BG11" s="38">
        <f>BK11+июль11!BG11</f>
        <v>441.20000000000005</v>
      </c>
      <c r="BH11" s="39">
        <f t="shared" si="24"/>
        <v>106.95757575757577</v>
      </c>
      <c r="BI11" s="39">
        <v>89.76602238046797</v>
      </c>
      <c r="BJ11" s="34">
        <v>61.6</v>
      </c>
      <c r="BK11" s="34">
        <v>66.9</v>
      </c>
      <c r="BL11" s="39">
        <f t="shared" si="25"/>
        <v>108.60389610389612</v>
      </c>
      <c r="BM11" s="16">
        <v>103.52217976408042</v>
      </c>
    </row>
    <row r="12" spans="1:65" s="59" customFormat="1" ht="18">
      <c r="A12" s="81" t="s">
        <v>3</v>
      </c>
      <c r="B12" s="134">
        <f>F12+июль11!B12</f>
        <v>171</v>
      </c>
      <c r="C12" s="39">
        <f>G12+июль11!C12</f>
        <v>173.89999999999998</v>
      </c>
      <c r="D12" s="33">
        <f t="shared" si="2"/>
        <v>101.69590643274853</v>
      </c>
      <c r="E12" s="33">
        <v>97.69662921348313</v>
      </c>
      <c r="F12" s="134">
        <v>26</v>
      </c>
      <c r="G12" s="34">
        <v>26.2</v>
      </c>
      <c r="H12" s="33">
        <f t="shared" si="3"/>
        <v>100.76923076923077</v>
      </c>
      <c r="I12" s="42">
        <f>M12+июль11!I12</f>
        <v>758</v>
      </c>
      <c r="J12" s="42">
        <f>N12+июль11!J12</f>
        <v>918.5</v>
      </c>
      <c r="K12" s="33">
        <f t="shared" si="4"/>
        <v>121.17414248021107</v>
      </c>
      <c r="L12" s="33">
        <v>123.60382182747946</v>
      </c>
      <c r="M12" s="54">
        <v>69</v>
      </c>
      <c r="N12" s="54">
        <v>82.7</v>
      </c>
      <c r="O12" s="33">
        <f t="shared" si="5"/>
        <v>119.85507246376812</v>
      </c>
      <c r="P12" s="42">
        <f t="shared" si="0"/>
        <v>929</v>
      </c>
      <c r="Q12" s="33">
        <f t="shared" si="1"/>
        <v>1092.4</v>
      </c>
      <c r="R12" s="33">
        <f t="shared" si="6"/>
        <v>117.58880516684609</v>
      </c>
      <c r="S12" s="33">
        <v>113.81440751266527</v>
      </c>
      <c r="T12" s="42">
        <f t="shared" si="7"/>
        <v>95</v>
      </c>
      <c r="U12" s="33">
        <f t="shared" si="8"/>
        <v>108.9</v>
      </c>
      <c r="V12" s="33">
        <f t="shared" si="9"/>
        <v>114.63157894736841</v>
      </c>
      <c r="W12" s="42">
        <f>AA12+июль11!W12</f>
        <v>38</v>
      </c>
      <c r="X12" s="33">
        <v>43</v>
      </c>
      <c r="Y12" s="33">
        <f t="shared" si="10"/>
        <v>113.1578947368421</v>
      </c>
      <c r="Z12" s="33">
        <v>104.8780487804878</v>
      </c>
      <c r="AA12" s="47">
        <v>6</v>
      </c>
      <c r="AB12" s="34">
        <v>6</v>
      </c>
      <c r="AC12" s="42">
        <f t="shared" si="11"/>
        <v>100</v>
      </c>
      <c r="AD12" s="42">
        <f>AH12+июль11!AD12</f>
        <v>18</v>
      </c>
      <c r="AE12" s="33">
        <v>10</v>
      </c>
      <c r="AF12" s="33">
        <f t="shared" si="12"/>
        <v>55.55555555555556</v>
      </c>
      <c r="AG12" s="33"/>
      <c r="AH12" s="210">
        <v>2</v>
      </c>
      <c r="AI12" s="33"/>
      <c r="AJ12" s="33">
        <f t="shared" si="13"/>
        <v>0</v>
      </c>
      <c r="AK12" s="42">
        <f t="shared" si="14"/>
        <v>56</v>
      </c>
      <c r="AL12" s="33">
        <f t="shared" si="15"/>
        <v>53</v>
      </c>
      <c r="AM12" s="33">
        <f t="shared" si="16"/>
        <v>94.64285714285714</v>
      </c>
      <c r="AN12" s="33">
        <v>88.18998716302953</v>
      </c>
      <c r="AO12" s="33">
        <f t="shared" si="17"/>
        <v>8</v>
      </c>
      <c r="AP12" s="33">
        <f t="shared" si="18"/>
        <v>6</v>
      </c>
      <c r="AQ12" s="33">
        <f t="shared" si="19"/>
        <v>75</v>
      </c>
      <c r="AR12" s="42">
        <f>AV12+июль11!AR12</f>
        <v>84221</v>
      </c>
      <c r="AS12" s="33">
        <f>AW12+июль11!AS12</f>
        <v>86226.59999999999</v>
      </c>
      <c r="AT12" s="33">
        <f t="shared" si="20"/>
        <v>102.38135381911874</v>
      </c>
      <c r="AU12" s="33">
        <v>103.78978468484377</v>
      </c>
      <c r="AV12" s="66">
        <v>12174</v>
      </c>
      <c r="AW12" s="37">
        <v>12390.8</v>
      </c>
      <c r="AX12" s="33">
        <f t="shared" si="21"/>
        <v>101.78084442253983</v>
      </c>
      <c r="AY12" s="42">
        <f>BC12+июль11!AY12</f>
        <v>1076</v>
      </c>
      <c r="AZ12" s="33">
        <f>BD12+июль11!AZ12</f>
        <v>1571.6000000000001</v>
      </c>
      <c r="BA12" s="33">
        <f t="shared" si="22"/>
        <v>146.05947955390334</v>
      </c>
      <c r="BB12" s="33">
        <v>162.6</v>
      </c>
      <c r="BC12" s="36">
        <v>135</v>
      </c>
      <c r="BD12" s="33">
        <v>197.7</v>
      </c>
      <c r="BE12" s="33">
        <f t="shared" si="23"/>
        <v>146.44444444444446</v>
      </c>
      <c r="BF12" s="38">
        <f>BJ12+июль11!BF12</f>
        <v>1485.1</v>
      </c>
      <c r="BG12" s="38">
        <f>BK12+июль11!BG12</f>
        <v>1575.5</v>
      </c>
      <c r="BH12" s="39">
        <f t="shared" si="24"/>
        <v>106.0871321796512</v>
      </c>
      <c r="BI12" s="39">
        <v>111.46879864157351</v>
      </c>
      <c r="BJ12" s="34">
        <v>78.6</v>
      </c>
      <c r="BK12" s="34">
        <v>62.3</v>
      </c>
      <c r="BL12" s="39">
        <f t="shared" si="25"/>
        <v>79.26208651399492</v>
      </c>
      <c r="BM12" s="16">
        <v>102.52290133653703</v>
      </c>
    </row>
    <row r="13" spans="1:65" s="59" customFormat="1" ht="18">
      <c r="A13" s="81" t="s">
        <v>4</v>
      </c>
      <c r="B13" s="134">
        <f>F13+июль11!B13</f>
        <v>59</v>
      </c>
      <c r="C13" s="39">
        <f>G13+июль11!C13</f>
        <v>11.399999999999999</v>
      </c>
      <c r="D13" s="33">
        <f t="shared" si="2"/>
        <v>19.322033898305083</v>
      </c>
      <c r="E13" s="33">
        <v>35.96214511041009</v>
      </c>
      <c r="F13" s="134">
        <v>7</v>
      </c>
      <c r="G13" s="34">
        <v>0.6</v>
      </c>
      <c r="H13" s="33">
        <f t="shared" si="3"/>
        <v>8.571428571428571</v>
      </c>
      <c r="I13" s="42">
        <f>M13+июль11!I13</f>
        <v>3785</v>
      </c>
      <c r="J13" s="42">
        <f>N13+июль11!J13</f>
        <v>3943.5000000000005</v>
      </c>
      <c r="K13" s="33">
        <f t="shared" si="4"/>
        <v>104.18758256274769</v>
      </c>
      <c r="L13" s="33">
        <v>118.80159064891247</v>
      </c>
      <c r="M13" s="54">
        <v>538</v>
      </c>
      <c r="N13" s="57">
        <v>556</v>
      </c>
      <c r="O13" s="33">
        <f t="shared" si="5"/>
        <v>103.3457249070632</v>
      </c>
      <c r="P13" s="42">
        <f t="shared" si="0"/>
        <v>3844</v>
      </c>
      <c r="Q13" s="33">
        <f t="shared" si="1"/>
        <v>3954.9000000000005</v>
      </c>
      <c r="R13" s="33">
        <f t="shared" si="6"/>
        <v>102.8850156087409</v>
      </c>
      <c r="S13" s="33">
        <v>171.51704370969395</v>
      </c>
      <c r="T13" s="42">
        <f t="shared" si="7"/>
        <v>545</v>
      </c>
      <c r="U13" s="33">
        <f t="shared" si="8"/>
        <v>556.6</v>
      </c>
      <c r="V13" s="33">
        <f t="shared" si="9"/>
        <v>102.12844036697248</v>
      </c>
      <c r="W13" s="42">
        <f>AA13+июль11!W13</f>
        <v>8</v>
      </c>
      <c r="X13" s="33">
        <v>8.4</v>
      </c>
      <c r="Y13" s="33">
        <f t="shared" si="10"/>
        <v>105</v>
      </c>
      <c r="Z13" s="33">
        <v>84</v>
      </c>
      <c r="AA13" s="47">
        <v>1</v>
      </c>
      <c r="AB13" s="34">
        <v>1</v>
      </c>
      <c r="AC13" s="42">
        <f t="shared" si="11"/>
        <v>100</v>
      </c>
      <c r="AD13" s="42">
        <f>AH13+июль11!AD13</f>
        <v>170</v>
      </c>
      <c r="AE13" s="33">
        <v>158.6</v>
      </c>
      <c r="AF13" s="33">
        <f t="shared" si="12"/>
        <v>93.29411764705881</v>
      </c>
      <c r="AG13" s="33">
        <v>81.04241185487993</v>
      </c>
      <c r="AH13" s="210">
        <v>25</v>
      </c>
      <c r="AI13" s="33">
        <v>21.8</v>
      </c>
      <c r="AJ13" s="33">
        <f t="shared" si="13"/>
        <v>87.2</v>
      </c>
      <c r="AK13" s="42">
        <f t="shared" si="14"/>
        <v>178</v>
      </c>
      <c r="AL13" s="33">
        <f t="shared" si="15"/>
        <v>167</v>
      </c>
      <c r="AM13" s="33">
        <f t="shared" si="16"/>
        <v>93.82022471910112</v>
      </c>
      <c r="AN13" s="33">
        <v>172.13389121338912</v>
      </c>
      <c r="AO13" s="33">
        <f t="shared" si="17"/>
        <v>26</v>
      </c>
      <c r="AP13" s="33">
        <f t="shared" si="18"/>
        <v>22.8</v>
      </c>
      <c r="AQ13" s="33">
        <f t="shared" si="19"/>
        <v>87.6923076923077</v>
      </c>
      <c r="AR13" s="42">
        <f>AV13+июль11!AR13</f>
        <v>6899</v>
      </c>
      <c r="AS13" s="33">
        <f>AW13+июль11!AS13</f>
        <v>7195.9</v>
      </c>
      <c r="AT13" s="33">
        <f t="shared" si="20"/>
        <v>104.30352224960137</v>
      </c>
      <c r="AU13" s="33">
        <v>125.10273831377107</v>
      </c>
      <c r="AV13" s="66">
        <v>982</v>
      </c>
      <c r="AW13" s="37">
        <v>999.7</v>
      </c>
      <c r="AX13" s="33">
        <f t="shared" si="21"/>
        <v>101.80244399185337</v>
      </c>
      <c r="AY13" s="42">
        <f>BC13+июль11!AY13</f>
        <v>134</v>
      </c>
      <c r="AZ13" s="33">
        <f>BD13+июль11!AZ13</f>
        <v>323.1</v>
      </c>
      <c r="BA13" s="33">
        <f t="shared" si="22"/>
        <v>241.11940298507463</v>
      </c>
      <c r="BB13" s="33">
        <v>145.9</v>
      </c>
      <c r="BC13" s="36">
        <v>18</v>
      </c>
      <c r="BD13" s="33">
        <v>43.8</v>
      </c>
      <c r="BE13" s="33">
        <f t="shared" si="23"/>
        <v>243.33333333333331</v>
      </c>
      <c r="BF13" s="38">
        <f>BJ13+июль11!BF13</f>
        <v>332</v>
      </c>
      <c r="BG13" s="38">
        <f>BK13+июль11!BG13</f>
        <v>365.5</v>
      </c>
      <c r="BH13" s="39">
        <f t="shared" si="24"/>
        <v>110.09036144578313</v>
      </c>
      <c r="BI13" s="39">
        <v>127.17466945024358</v>
      </c>
      <c r="BJ13" s="34">
        <v>17.5</v>
      </c>
      <c r="BK13" s="34">
        <v>19</v>
      </c>
      <c r="BL13" s="39">
        <f t="shared" si="25"/>
        <v>108.57142857142857</v>
      </c>
      <c r="BM13" s="16">
        <v>98.32584535351147</v>
      </c>
    </row>
    <row r="14" spans="1:65" s="59" customFormat="1" ht="18">
      <c r="A14" s="81" t="s">
        <v>5</v>
      </c>
      <c r="B14" s="134">
        <f>F14+июль11!B14</f>
        <v>110</v>
      </c>
      <c r="C14" s="39">
        <f>G14+июль11!C14</f>
        <v>102.19999999999999</v>
      </c>
      <c r="D14" s="33">
        <f t="shared" si="2"/>
        <v>92.90909090909089</v>
      </c>
      <c r="E14" s="33">
        <v>89.49211908931699</v>
      </c>
      <c r="F14" s="134">
        <v>16</v>
      </c>
      <c r="G14" s="34">
        <v>7.6</v>
      </c>
      <c r="H14" s="33">
        <f t="shared" si="3"/>
        <v>47.5</v>
      </c>
      <c r="I14" s="42">
        <f>M14+июль11!I14</f>
        <v>274</v>
      </c>
      <c r="J14" s="42">
        <f>N14+июль11!J14</f>
        <v>245.1</v>
      </c>
      <c r="K14" s="33">
        <f t="shared" si="4"/>
        <v>89.45255474452554</v>
      </c>
      <c r="L14" s="33">
        <v>66.58516707416462</v>
      </c>
      <c r="M14" s="54">
        <v>32</v>
      </c>
      <c r="N14" s="54"/>
      <c r="O14" s="33"/>
      <c r="P14" s="42">
        <f t="shared" si="0"/>
        <v>384</v>
      </c>
      <c r="Q14" s="33">
        <f t="shared" si="1"/>
        <v>347.29999999999995</v>
      </c>
      <c r="R14" s="33">
        <f t="shared" si="6"/>
        <v>90.44270833333331</v>
      </c>
      <c r="S14" s="33">
        <v>79.28653624856156</v>
      </c>
      <c r="T14" s="42">
        <f t="shared" si="7"/>
        <v>48</v>
      </c>
      <c r="U14" s="33">
        <f t="shared" si="8"/>
        <v>7.6</v>
      </c>
      <c r="V14" s="33">
        <f t="shared" si="9"/>
        <v>15.833333333333332</v>
      </c>
      <c r="W14" s="42">
        <f>AA14+июль11!W14</f>
        <v>19</v>
      </c>
      <c r="X14" s="33">
        <v>18.5</v>
      </c>
      <c r="Y14" s="33">
        <f t="shared" si="10"/>
        <v>97.36842105263158</v>
      </c>
      <c r="Z14" s="33">
        <v>86.04651162790698</v>
      </c>
      <c r="AA14" s="47">
        <v>2</v>
      </c>
      <c r="AB14" s="34"/>
      <c r="AC14" s="42">
        <f t="shared" si="11"/>
        <v>0</v>
      </c>
      <c r="AD14" s="42">
        <f>AH14+июль11!AD14</f>
        <v>2936</v>
      </c>
      <c r="AE14" s="33">
        <v>2752.9</v>
      </c>
      <c r="AF14" s="33">
        <f t="shared" si="12"/>
        <v>93.76362397820164</v>
      </c>
      <c r="AG14" s="33">
        <v>93.02223423666958</v>
      </c>
      <c r="AH14" s="210">
        <v>288</v>
      </c>
      <c r="AI14" s="33">
        <v>257.1</v>
      </c>
      <c r="AJ14" s="33">
        <f t="shared" si="13"/>
        <v>89.27083333333334</v>
      </c>
      <c r="AK14" s="42">
        <f t="shared" si="14"/>
        <v>2955</v>
      </c>
      <c r="AL14" s="33">
        <f t="shared" si="15"/>
        <v>2771.4</v>
      </c>
      <c r="AM14" s="33">
        <f t="shared" si="16"/>
        <v>93.78680203045685</v>
      </c>
      <c r="AN14" s="33">
        <v>96.75834011391376</v>
      </c>
      <c r="AO14" s="33">
        <f t="shared" si="17"/>
        <v>290</v>
      </c>
      <c r="AP14" s="33">
        <f t="shared" si="18"/>
        <v>257.1</v>
      </c>
      <c r="AQ14" s="33">
        <f t="shared" si="19"/>
        <v>88.65517241379311</v>
      </c>
      <c r="AR14" s="42">
        <f>AV14+июль11!AR14</f>
        <v>12943</v>
      </c>
      <c r="AS14" s="33">
        <f>AW14+июль11!AS14</f>
        <v>13090.599999999999</v>
      </c>
      <c r="AT14" s="33">
        <f t="shared" si="20"/>
        <v>101.14038476396507</v>
      </c>
      <c r="AU14" s="33">
        <v>113.68215138812397</v>
      </c>
      <c r="AV14" s="66">
        <v>1871</v>
      </c>
      <c r="AW14" s="37">
        <v>1903.3</v>
      </c>
      <c r="AX14" s="33">
        <f t="shared" si="21"/>
        <v>101.72634954569747</v>
      </c>
      <c r="AY14" s="42">
        <f>BC14+июль11!AY14</f>
        <v>344</v>
      </c>
      <c r="AZ14" s="33">
        <f>BD14+июль11!AZ14</f>
        <v>363</v>
      </c>
      <c r="BA14" s="33">
        <f t="shared" si="22"/>
        <v>105.5232558139535</v>
      </c>
      <c r="BB14" s="33">
        <v>139.1</v>
      </c>
      <c r="BC14" s="36">
        <v>44</v>
      </c>
      <c r="BD14" s="33">
        <v>59</v>
      </c>
      <c r="BE14" s="33">
        <f t="shared" si="23"/>
        <v>134.0909090909091</v>
      </c>
      <c r="BF14" s="38">
        <f>BJ14+июль11!BF14</f>
        <v>643.4000000000001</v>
      </c>
      <c r="BG14" s="38">
        <f>BK14+июль11!BG14</f>
        <v>661.3000000000001</v>
      </c>
      <c r="BH14" s="39">
        <f t="shared" si="24"/>
        <v>102.78209511967671</v>
      </c>
      <c r="BI14" s="39">
        <v>78.48326608117732</v>
      </c>
      <c r="BJ14" s="34">
        <v>50.2</v>
      </c>
      <c r="BK14" s="34">
        <v>54.7</v>
      </c>
      <c r="BL14" s="39">
        <f t="shared" si="25"/>
        <v>108.96414342629481</v>
      </c>
      <c r="BM14" s="16">
        <v>77.83340620900746</v>
      </c>
    </row>
    <row r="15" spans="1:65" s="59" customFormat="1" ht="18">
      <c r="A15" s="81" t="s">
        <v>6</v>
      </c>
      <c r="B15" s="134">
        <f>F15+июль11!B15</f>
        <v>111</v>
      </c>
      <c r="C15" s="39">
        <f>G15+июль11!C15</f>
        <v>118.69999999999999</v>
      </c>
      <c r="D15" s="33">
        <f t="shared" si="2"/>
        <v>106.93693693693693</v>
      </c>
      <c r="E15" s="33">
        <v>92.51753702260326</v>
      </c>
      <c r="F15" s="134">
        <v>17</v>
      </c>
      <c r="G15" s="34">
        <v>18</v>
      </c>
      <c r="H15" s="33">
        <f t="shared" si="3"/>
        <v>105.88235294117648</v>
      </c>
      <c r="I15" s="42"/>
      <c r="J15" s="42"/>
      <c r="K15" s="33"/>
      <c r="L15" s="33"/>
      <c r="M15" s="54"/>
      <c r="N15" s="54"/>
      <c r="O15" s="33"/>
      <c r="P15" s="42">
        <f t="shared" si="0"/>
        <v>111</v>
      </c>
      <c r="Q15" s="33">
        <f t="shared" si="1"/>
        <v>118.69999999999999</v>
      </c>
      <c r="R15" s="33">
        <f t="shared" si="6"/>
        <v>106.93693693693693</v>
      </c>
      <c r="S15" s="33">
        <v>85.0231941683234</v>
      </c>
      <c r="T15" s="42">
        <f t="shared" si="7"/>
        <v>17</v>
      </c>
      <c r="U15" s="33">
        <f t="shared" si="8"/>
        <v>18</v>
      </c>
      <c r="V15" s="33">
        <f t="shared" si="9"/>
        <v>105.88235294117648</v>
      </c>
      <c r="W15" s="42">
        <f>AA15+июль11!W15</f>
        <v>19</v>
      </c>
      <c r="X15" s="33">
        <v>20</v>
      </c>
      <c r="Y15" s="33">
        <f t="shared" si="10"/>
        <v>105.26315789473684</v>
      </c>
      <c r="Z15" s="33">
        <v>89.68609865470852</v>
      </c>
      <c r="AA15" s="47">
        <v>3</v>
      </c>
      <c r="AB15" s="34">
        <v>3.2</v>
      </c>
      <c r="AC15" s="42">
        <f t="shared" si="11"/>
        <v>106.66666666666667</v>
      </c>
      <c r="AD15" s="42"/>
      <c r="AE15" s="33">
        <v>0</v>
      </c>
      <c r="AF15" s="33"/>
      <c r="AG15" s="33"/>
      <c r="AH15" s="210"/>
      <c r="AI15" s="33"/>
      <c r="AJ15" s="33"/>
      <c r="AK15" s="42">
        <f t="shared" si="14"/>
        <v>19</v>
      </c>
      <c r="AL15" s="33">
        <f t="shared" si="15"/>
        <v>20</v>
      </c>
      <c r="AM15" s="33">
        <f t="shared" si="16"/>
        <v>105.26315789473684</v>
      </c>
      <c r="AN15" s="33">
        <v>116.75392670157065</v>
      </c>
      <c r="AO15" s="33">
        <f t="shared" si="17"/>
        <v>3</v>
      </c>
      <c r="AP15" s="33">
        <f t="shared" si="18"/>
        <v>3.2</v>
      </c>
      <c r="AQ15" s="33">
        <f t="shared" si="19"/>
        <v>106.66666666666667</v>
      </c>
      <c r="AR15" s="42">
        <f>AV15+июль11!AR15</f>
        <v>5757</v>
      </c>
      <c r="AS15" s="33">
        <f>AW15+июль11!AS15</f>
        <v>5828.5</v>
      </c>
      <c r="AT15" s="33">
        <f t="shared" si="20"/>
        <v>101.24196630189334</v>
      </c>
      <c r="AU15" s="33">
        <v>120.6222514641474</v>
      </c>
      <c r="AV15" s="66">
        <v>820</v>
      </c>
      <c r="AW15" s="37">
        <v>835.3</v>
      </c>
      <c r="AX15" s="33">
        <f t="shared" si="21"/>
        <v>101.86585365853658</v>
      </c>
      <c r="AY15" s="42">
        <f>BC15+июль11!AY15</f>
        <v>114</v>
      </c>
      <c r="AZ15" s="33">
        <f>BD15+июль11!AZ15</f>
        <v>131.1</v>
      </c>
      <c r="BA15" s="33">
        <f t="shared" si="22"/>
        <v>114.99999999999999</v>
      </c>
      <c r="BB15" s="33">
        <v>269.8</v>
      </c>
      <c r="BC15" s="36">
        <v>15</v>
      </c>
      <c r="BD15" s="33">
        <v>27</v>
      </c>
      <c r="BE15" s="33">
        <f t="shared" si="23"/>
        <v>180</v>
      </c>
      <c r="BF15" s="38">
        <f>BJ15+июль11!BF15</f>
        <v>216.50000000000003</v>
      </c>
      <c r="BG15" s="38">
        <f>BK15+июль11!BG15</f>
        <v>226.7</v>
      </c>
      <c r="BH15" s="39">
        <f t="shared" si="24"/>
        <v>104.71131639722861</v>
      </c>
      <c r="BI15" s="39">
        <v>71.22211749921458</v>
      </c>
      <c r="BJ15" s="34">
        <v>27.9</v>
      </c>
      <c r="BK15" s="34">
        <v>30</v>
      </c>
      <c r="BL15" s="39">
        <f t="shared" si="25"/>
        <v>107.52688172043013</v>
      </c>
      <c r="BM15" s="16">
        <v>100</v>
      </c>
    </row>
    <row r="16" spans="1:65" s="59" customFormat="1" ht="18">
      <c r="A16" s="81" t="s">
        <v>7</v>
      </c>
      <c r="B16" s="134">
        <f>F16+июль11!B16</f>
        <v>220</v>
      </c>
      <c r="C16" s="39">
        <f>G16+июль11!C16</f>
        <v>163.3</v>
      </c>
      <c r="D16" s="33">
        <f t="shared" si="2"/>
        <v>74.22727272727273</v>
      </c>
      <c r="E16" s="33">
        <v>71.62280701754386</v>
      </c>
      <c r="F16" s="134">
        <v>32</v>
      </c>
      <c r="G16" s="34">
        <v>16.3</v>
      </c>
      <c r="H16" s="33">
        <f t="shared" si="3"/>
        <v>50.9375</v>
      </c>
      <c r="I16" s="42">
        <f>M16+июль11!I16</f>
        <v>2090</v>
      </c>
      <c r="J16" s="42">
        <f>N16+июль11!J16</f>
        <v>2568.7</v>
      </c>
      <c r="K16" s="33">
        <f t="shared" si="4"/>
        <v>122.90430622009569</v>
      </c>
      <c r="L16" s="33">
        <v>127.60641732479014</v>
      </c>
      <c r="M16" s="54">
        <v>215</v>
      </c>
      <c r="N16" s="54">
        <v>292.2</v>
      </c>
      <c r="O16" s="33">
        <f t="shared" si="5"/>
        <v>135.90697674418604</v>
      </c>
      <c r="P16" s="42">
        <f t="shared" si="0"/>
        <v>2310</v>
      </c>
      <c r="Q16" s="33">
        <f t="shared" si="1"/>
        <v>2732</v>
      </c>
      <c r="R16" s="33">
        <f t="shared" si="6"/>
        <v>118.26839826839827</v>
      </c>
      <c r="S16" s="33">
        <v>92.42855375479402</v>
      </c>
      <c r="T16" s="42">
        <f t="shared" si="7"/>
        <v>247</v>
      </c>
      <c r="U16" s="33">
        <f t="shared" si="8"/>
        <v>308.5</v>
      </c>
      <c r="V16" s="33">
        <f t="shared" si="9"/>
        <v>124.89878542510122</v>
      </c>
      <c r="W16" s="42">
        <f>AA16+июль11!W16</f>
        <v>44</v>
      </c>
      <c r="X16" s="33">
        <v>46.5</v>
      </c>
      <c r="Y16" s="33">
        <f t="shared" si="10"/>
        <v>105.68181818181819</v>
      </c>
      <c r="Z16" s="33">
        <v>97.07724425887265</v>
      </c>
      <c r="AA16" s="47">
        <v>5</v>
      </c>
      <c r="AB16" s="34">
        <v>3.8</v>
      </c>
      <c r="AC16" s="42">
        <f t="shared" si="11"/>
        <v>76</v>
      </c>
      <c r="AD16" s="42">
        <f>AH16+июль11!AD16</f>
        <v>135</v>
      </c>
      <c r="AE16" s="33">
        <v>138.4</v>
      </c>
      <c r="AF16" s="33">
        <f t="shared" si="12"/>
        <v>102.51851851851852</v>
      </c>
      <c r="AG16" s="33">
        <v>119.00257953568358</v>
      </c>
      <c r="AH16" s="210">
        <v>22</v>
      </c>
      <c r="AI16" s="33">
        <v>6.1</v>
      </c>
      <c r="AJ16" s="33">
        <f t="shared" si="13"/>
        <v>27.727272727272727</v>
      </c>
      <c r="AK16" s="42">
        <f t="shared" si="14"/>
        <v>179</v>
      </c>
      <c r="AL16" s="33">
        <f t="shared" si="15"/>
        <v>184.9</v>
      </c>
      <c r="AM16" s="33">
        <f t="shared" si="16"/>
        <v>103.29608938547486</v>
      </c>
      <c r="AN16" s="33">
        <v>103.79266750948166</v>
      </c>
      <c r="AO16" s="33">
        <f t="shared" si="17"/>
        <v>27</v>
      </c>
      <c r="AP16" s="33">
        <f t="shared" si="18"/>
        <v>9.899999999999999</v>
      </c>
      <c r="AQ16" s="33">
        <f t="shared" si="19"/>
        <v>36.666666666666664</v>
      </c>
      <c r="AR16" s="42">
        <f>AV16+июль11!AR16</f>
        <v>22304</v>
      </c>
      <c r="AS16" s="33">
        <f>AW16+июль11!AS16</f>
        <v>22592.6</v>
      </c>
      <c r="AT16" s="33">
        <f t="shared" si="20"/>
        <v>101.29393830703013</v>
      </c>
      <c r="AU16" s="33">
        <v>118.84255725642578</v>
      </c>
      <c r="AV16" s="66">
        <v>3224</v>
      </c>
      <c r="AW16" s="37">
        <v>3281.7</v>
      </c>
      <c r="AX16" s="33">
        <f t="shared" si="21"/>
        <v>101.78970223325061</v>
      </c>
      <c r="AY16" s="42">
        <f>BC16+июль11!AY16</f>
        <v>565</v>
      </c>
      <c r="AZ16" s="33">
        <f>BD16+июль11!AZ16</f>
        <v>839.6</v>
      </c>
      <c r="BA16" s="33">
        <f t="shared" si="22"/>
        <v>148.60176991150442</v>
      </c>
      <c r="BB16" s="33">
        <v>171.9</v>
      </c>
      <c r="BC16" s="36">
        <v>72</v>
      </c>
      <c r="BD16" s="33">
        <v>119</v>
      </c>
      <c r="BE16" s="33">
        <f t="shared" si="23"/>
        <v>165.27777777777777</v>
      </c>
      <c r="BF16" s="38">
        <f>BJ16+июль11!BF16</f>
        <v>803.4</v>
      </c>
      <c r="BG16" s="38">
        <f>BK16+июль11!BG16</f>
        <v>871.6</v>
      </c>
      <c r="BH16" s="39">
        <f t="shared" si="24"/>
        <v>108.48892208115511</v>
      </c>
      <c r="BI16" s="39">
        <v>103.19677954061095</v>
      </c>
      <c r="BJ16" s="34">
        <v>40.9</v>
      </c>
      <c r="BK16" s="34">
        <v>44.5</v>
      </c>
      <c r="BL16" s="39">
        <f t="shared" si="25"/>
        <v>108.80195599022005</v>
      </c>
      <c r="BM16" s="16">
        <v>105.87916984975807</v>
      </c>
    </row>
    <row r="17" spans="1:65" s="59" customFormat="1" ht="18">
      <c r="A17" s="81" t="s">
        <v>8</v>
      </c>
      <c r="B17" s="134">
        <f>F17+июль11!B17</f>
        <v>190</v>
      </c>
      <c r="C17" s="39">
        <f>G17+июль11!C17</f>
        <v>320.30000000000007</v>
      </c>
      <c r="D17" s="33">
        <f t="shared" si="2"/>
        <v>168.5789473684211</v>
      </c>
      <c r="E17" s="33">
        <v>90.09845288326302</v>
      </c>
      <c r="F17" s="134">
        <v>24</v>
      </c>
      <c r="G17" s="34">
        <v>39.1</v>
      </c>
      <c r="H17" s="33">
        <f t="shared" si="3"/>
        <v>162.91666666666666</v>
      </c>
      <c r="I17" s="42"/>
      <c r="J17" s="42"/>
      <c r="K17" s="33"/>
      <c r="L17" s="33"/>
      <c r="M17" s="54"/>
      <c r="N17" s="54"/>
      <c r="O17" s="33"/>
      <c r="P17" s="42">
        <f t="shared" si="0"/>
        <v>190</v>
      </c>
      <c r="Q17" s="33">
        <f t="shared" si="1"/>
        <v>320.30000000000007</v>
      </c>
      <c r="R17" s="33">
        <f t="shared" si="6"/>
        <v>168.5789473684211</v>
      </c>
      <c r="S17" s="33">
        <v>97.63801153529249</v>
      </c>
      <c r="T17" s="42">
        <f t="shared" si="7"/>
        <v>24</v>
      </c>
      <c r="U17" s="33">
        <f t="shared" si="8"/>
        <v>39.1</v>
      </c>
      <c r="V17" s="33">
        <f t="shared" si="9"/>
        <v>162.91666666666666</v>
      </c>
      <c r="W17" s="42">
        <f>AA17+июль11!W17</f>
        <v>29</v>
      </c>
      <c r="X17" s="33">
        <v>29</v>
      </c>
      <c r="Y17" s="33">
        <f t="shared" si="10"/>
        <v>100</v>
      </c>
      <c r="Z17" s="33">
        <v>98.63945578231294</v>
      </c>
      <c r="AA17" s="47">
        <v>5</v>
      </c>
      <c r="AB17" s="34">
        <v>5</v>
      </c>
      <c r="AC17" s="42">
        <f t="shared" si="11"/>
        <v>100</v>
      </c>
      <c r="AD17" s="42"/>
      <c r="AE17" s="33">
        <v>0</v>
      </c>
      <c r="AF17" s="33"/>
      <c r="AG17" s="33"/>
      <c r="AH17" s="210"/>
      <c r="AI17" s="33"/>
      <c r="AJ17" s="33"/>
      <c r="AK17" s="42">
        <f t="shared" si="14"/>
        <v>29</v>
      </c>
      <c r="AL17" s="33">
        <f t="shared" si="15"/>
        <v>29</v>
      </c>
      <c r="AM17" s="33">
        <f t="shared" si="16"/>
        <v>100</v>
      </c>
      <c r="AN17" s="33">
        <v>190.9090909090909</v>
      </c>
      <c r="AO17" s="33">
        <f t="shared" si="17"/>
        <v>5</v>
      </c>
      <c r="AP17" s="33">
        <f t="shared" si="18"/>
        <v>5</v>
      </c>
      <c r="AQ17" s="33">
        <f t="shared" si="19"/>
        <v>100</v>
      </c>
      <c r="AR17" s="42">
        <f>AV17+июль11!AR17</f>
        <v>7253</v>
      </c>
      <c r="AS17" s="33">
        <f>AW17+июль11!AS17</f>
        <v>7333.799999999999</v>
      </c>
      <c r="AT17" s="33">
        <f t="shared" si="20"/>
        <v>101.11402178408933</v>
      </c>
      <c r="AU17" s="33">
        <v>127.06200718815649</v>
      </c>
      <c r="AV17" s="66">
        <v>1033</v>
      </c>
      <c r="AW17" s="37">
        <v>1052.6</v>
      </c>
      <c r="AX17" s="33">
        <f t="shared" si="21"/>
        <v>101.89738625363019</v>
      </c>
      <c r="AY17" s="42">
        <f>BC17+июль11!AY17</f>
        <v>203</v>
      </c>
      <c r="AZ17" s="33">
        <f>BD17+июль11!AZ17</f>
        <v>188</v>
      </c>
      <c r="BA17" s="33">
        <f t="shared" si="22"/>
        <v>92.61083743842364</v>
      </c>
      <c r="BB17" s="33">
        <v>131.7</v>
      </c>
      <c r="BC17" s="36">
        <v>26</v>
      </c>
      <c r="BD17" s="33">
        <v>29</v>
      </c>
      <c r="BE17" s="33">
        <f t="shared" si="23"/>
        <v>111.53846153846155</v>
      </c>
      <c r="BF17" s="38">
        <f>BJ17+июль11!BF17</f>
        <v>215.39999999999998</v>
      </c>
      <c r="BG17" s="38">
        <f>BK17+июль11!BG17</f>
        <v>229.9</v>
      </c>
      <c r="BH17" s="39">
        <f t="shared" si="24"/>
        <v>106.73166202414114</v>
      </c>
      <c r="BI17" s="39">
        <v>87.18240424725067</v>
      </c>
      <c r="BJ17" s="34">
        <v>24.5</v>
      </c>
      <c r="BK17" s="34">
        <v>26.8</v>
      </c>
      <c r="BL17" s="39">
        <f t="shared" si="25"/>
        <v>109.38775510204081</v>
      </c>
      <c r="BM17" s="16">
        <v>100.45845272206304</v>
      </c>
    </row>
    <row r="18" spans="1:65" s="59" customFormat="1" ht="18">
      <c r="A18" s="81" t="s">
        <v>9</v>
      </c>
      <c r="B18" s="134">
        <f>F18+июль11!B18</f>
        <v>46</v>
      </c>
      <c r="C18" s="39">
        <f>G18+июль11!C18</f>
        <v>46.300000000000004</v>
      </c>
      <c r="D18" s="33">
        <f t="shared" si="2"/>
        <v>100.65217391304348</v>
      </c>
      <c r="E18" s="33">
        <v>89.38223938223939</v>
      </c>
      <c r="F18" s="134">
        <v>8</v>
      </c>
      <c r="G18" s="34">
        <v>4.4</v>
      </c>
      <c r="H18" s="33">
        <f t="shared" si="3"/>
        <v>55.00000000000001</v>
      </c>
      <c r="I18" s="42">
        <f>M18+июль11!I18</f>
        <v>823</v>
      </c>
      <c r="J18" s="42">
        <f>N18+июль11!J18</f>
        <v>764.5</v>
      </c>
      <c r="K18" s="33">
        <f t="shared" si="4"/>
        <v>92.89185905224787</v>
      </c>
      <c r="L18" s="33">
        <v>94.8746587242492</v>
      </c>
      <c r="M18" s="54">
        <v>99</v>
      </c>
      <c r="N18" s="54">
        <v>84.8</v>
      </c>
      <c r="O18" s="33">
        <f t="shared" si="5"/>
        <v>85.65656565656565</v>
      </c>
      <c r="P18" s="42">
        <f t="shared" si="0"/>
        <v>869</v>
      </c>
      <c r="Q18" s="33">
        <f t="shared" si="1"/>
        <v>810.8</v>
      </c>
      <c r="R18" s="33">
        <f t="shared" si="6"/>
        <v>93.30264672036823</v>
      </c>
      <c r="S18" s="33">
        <v>98.23596792668958</v>
      </c>
      <c r="T18" s="42">
        <f t="shared" si="7"/>
        <v>107</v>
      </c>
      <c r="U18" s="33">
        <f t="shared" si="8"/>
        <v>89.2</v>
      </c>
      <c r="V18" s="33">
        <f t="shared" si="9"/>
        <v>83.3644859813084</v>
      </c>
      <c r="W18" s="42">
        <f>AA18+июль11!W18</f>
        <v>14</v>
      </c>
      <c r="X18" s="33">
        <v>17.6</v>
      </c>
      <c r="Y18" s="33">
        <f t="shared" si="10"/>
        <v>125.71428571428574</v>
      </c>
      <c r="Z18" s="33">
        <v>96.17486338797815</v>
      </c>
      <c r="AA18" s="47">
        <v>3</v>
      </c>
      <c r="AB18" s="34"/>
      <c r="AC18" s="42">
        <f t="shared" si="11"/>
        <v>0</v>
      </c>
      <c r="AD18" s="42">
        <f>AH18+июль11!AD18</f>
        <v>21</v>
      </c>
      <c r="AE18" s="33">
        <v>20.7</v>
      </c>
      <c r="AF18" s="33">
        <f t="shared" si="12"/>
        <v>98.57142857142857</v>
      </c>
      <c r="AG18" s="33">
        <v>76.1029411764706</v>
      </c>
      <c r="AH18" s="210">
        <v>3</v>
      </c>
      <c r="AI18" s="33"/>
      <c r="AJ18" s="33">
        <f t="shared" si="13"/>
        <v>0</v>
      </c>
      <c r="AK18" s="42">
        <f t="shared" si="14"/>
        <v>35</v>
      </c>
      <c r="AL18" s="33">
        <f t="shared" si="15"/>
        <v>38.3</v>
      </c>
      <c r="AM18" s="33">
        <f t="shared" si="16"/>
        <v>109.42857142857143</v>
      </c>
      <c r="AN18" s="33">
        <v>135.82089552238804</v>
      </c>
      <c r="AO18" s="33">
        <f t="shared" si="17"/>
        <v>6</v>
      </c>
      <c r="AP18" s="33">
        <f t="shared" si="18"/>
        <v>0</v>
      </c>
      <c r="AQ18" s="33">
        <f t="shared" si="19"/>
        <v>0</v>
      </c>
      <c r="AR18" s="42">
        <f>AV18+июль11!AR18</f>
        <v>7536</v>
      </c>
      <c r="AS18" s="33">
        <f>AW18+июль11!AS18</f>
        <v>7641.200000000001</v>
      </c>
      <c r="AT18" s="33">
        <f t="shared" si="20"/>
        <v>101.39596602972401</v>
      </c>
      <c r="AU18" s="33">
        <v>115.01958051360101</v>
      </c>
      <c r="AV18" s="66">
        <v>1073</v>
      </c>
      <c r="AW18" s="37">
        <v>1093.1</v>
      </c>
      <c r="AX18" s="33">
        <f t="shared" si="21"/>
        <v>101.87325256290774</v>
      </c>
      <c r="AY18" s="42">
        <f>BC18+июль11!AY18</f>
        <v>85</v>
      </c>
      <c r="AZ18" s="33">
        <f>BD18+июль11!AZ18</f>
        <v>171.8</v>
      </c>
      <c r="BA18" s="33">
        <f t="shared" si="22"/>
        <v>202.11764705882356</v>
      </c>
      <c r="BB18" s="33">
        <v>153.9</v>
      </c>
      <c r="BC18" s="36">
        <v>11</v>
      </c>
      <c r="BD18" s="33">
        <v>26.3</v>
      </c>
      <c r="BE18" s="33">
        <f t="shared" si="23"/>
        <v>239.09090909090912</v>
      </c>
      <c r="BF18" s="38">
        <f>BJ18+июль11!BF18</f>
        <v>247.3</v>
      </c>
      <c r="BG18" s="38">
        <f>BK18+июль11!BG18</f>
        <v>256.1</v>
      </c>
      <c r="BH18" s="39">
        <f t="shared" si="24"/>
        <v>103.5584310553983</v>
      </c>
      <c r="BI18" s="39">
        <v>67.14735186156268</v>
      </c>
      <c r="BJ18" s="34">
        <v>22.2</v>
      </c>
      <c r="BK18" s="34">
        <v>17.5</v>
      </c>
      <c r="BL18" s="39">
        <f t="shared" si="25"/>
        <v>78.82882882882883</v>
      </c>
      <c r="BM18" s="16">
        <v>101.07545839210152</v>
      </c>
    </row>
    <row r="19" spans="1:65" s="59" customFormat="1" ht="18">
      <c r="A19" s="81" t="s">
        <v>10</v>
      </c>
      <c r="B19" s="134">
        <f>F19+июль11!B19</f>
        <v>83</v>
      </c>
      <c r="C19" s="39">
        <f>G19+июль11!C19</f>
        <v>125.89999999999999</v>
      </c>
      <c r="D19" s="33">
        <f t="shared" si="2"/>
        <v>151.68674698795178</v>
      </c>
      <c r="E19" s="33">
        <v>90.38047379755922</v>
      </c>
      <c r="F19" s="134">
        <v>10</v>
      </c>
      <c r="G19" s="40">
        <v>17</v>
      </c>
      <c r="H19" s="33">
        <f t="shared" si="3"/>
        <v>170</v>
      </c>
      <c r="I19" s="42">
        <f>M19+июль11!I19</f>
        <v>14</v>
      </c>
      <c r="J19" s="42">
        <f>N19+июль11!J19</f>
        <v>16.299999999999997</v>
      </c>
      <c r="K19" s="33">
        <f t="shared" si="4"/>
        <v>116.42857142857142</v>
      </c>
      <c r="L19" s="33">
        <v>107.94701986754964</v>
      </c>
      <c r="M19" s="54">
        <v>2</v>
      </c>
      <c r="N19" s="54">
        <v>2</v>
      </c>
      <c r="O19" s="33">
        <f t="shared" si="5"/>
        <v>100</v>
      </c>
      <c r="P19" s="42">
        <f t="shared" si="0"/>
        <v>97</v>
      </c>
      <c r="Q19" s="33">
        <f t="shared" si="1"/>
        <v>142.2</v>
      </c>
      <c r="R19" s="33">
        <f t="shared" si="6"/>
        <v>146.59793814432987</v>
      </c>
      <c r="S19" s="33">
        <v>79.13890312660175</v>
      </c>
      <c r="T19" s="42">
        <f t="shared" si="7"/>
        <v>12</v>
      </c>
      <c r="U19" s="33">
        <f t="shared" si="8"/>
        <v>19</v>
      </c>
      <c r="V19" s="33">
        <f t="shared" si="9"/>
        <v>158.33333333333331</v>
      </c>
      <c r="W19" s="42">
        <f>AA19+июль11!W19</f>
        <v>13</v>
      </c>
      <c r="X19" s="33">
        <v>11.5</v>
      </c>
      <c r="Y19" s="33">
        <f t="shared" si="10"/>
        <v>88.46153846153845</v>
      </c>
      <c r="Z19" s="33">
        <v>84.55882352941177</v>
      </c>
      <c r="AA19" s="47">
        <v>2</v>
      </c>
      <c r="AB19" s="34">
        <v>0.5</v>
      </c>
      <c r="AC19" s="42">
        <f t="shared" si="11"/>
        <v>25</v>
      </c>
      <c r="AD19" s="42"/>
      <c r="AE19" s="33">
        <v>0</v>
      </c>
      <c r="AF19" s="33"/>
      <c r="AG19" s="33"/>
      <c r="AH19" s="210"/>
      <c r="AI19" s="33"/>
      <c r="AJ19" s="33"/>
      <c r="AK19" s="42">
        <f t="shared" si="14"/>
        <v>13</v>
      </c>
      <c r="AL19" s="33">
        <f t="shared" si="15"/>
        <v>11.5</v>
      </c>
      <c r="AM19" s="33">
        <f t="shared" si="16"/>
        <v>88.46153846153845</v>
      </c>
      <c r="AN19" s="33">
        <v>147.82608695652175</v>
      </c>
      <c r="AO19" s="33">
        <f t="shared" si="17"/>
        <v>2</v>
      </c>
      <c r="AP19" s="33">
        <f t="shared" si="18"/>
        <v>0.5</v>
      </c>
      <c r="AQ19" s="33">
        <f t="shared" si="19"/>
        <v>25</v>
      </c>
      <c r="AR19" s="42">
        <f>AV19+июль11!AR19</f>
        <v>5402</v>
      </c>
      <c r="AS19" s="33">
        <f>AW19+июль11!AS19</f>
        <v>5474.9</v>
      </c>
      <c r="AT19" s="33">
        <f t="shared" si="20"/>
        <v>101.34950018511661</v>
      </c>
      <c r="AU19" s="33">
        <v>107.60306272015055</v>
      </c>
      <c r="AV19" s="66">
        <v>769</v>
      </c>
      <c r="AW19" s="37">
        <v>783</v>
      </c>
      <c r="AX19" s="33">
        <f t="shared" si="21"/>
        <v>101.82054616384914</v>
      </c>
      <c r="AY19" s="42">
        <f>BC19+июль11!AY19</f>
        <v>132</v>
      </c>
      <c r="AZ19" s="33">
        <f>BD19+июль11!AZ19</f>
        <v>135</v>
      </c>
      <c r="BA19" s="33">
        <f t="shared" si="22"/>
        <v>102.27272727272727</v>
      </c>
      <c r="BB19" s="33">
        <v>131.1</v>
      </c>
      <c r="BC19" s="36">
        <v>17</v>
      </c>
      <c r="BD19" s="33">
        <v>21.5</v>
      </c>
      <c r="BE19" s="33">
        <f t="shared" si="23"/>
        <v>126.47058823529412</v>
      </c>
      <c r="BF19" s="38">
        <f>BJ19+июль11!BF19</f>
        <v>200.29999999999998</v>
      </c>
      <c r="BG19" s="38">
        <f>BK19+июль11!BG19</f>
        <v>211.4</v>
      </c>
      <c r="BH19" s="39">
        <f t="shared" si="24"/>
        <v>105.54168746879682</v>
      </c>
      <c r="BI19" s="39">
        <v>79.23538230884559</v>
      </c>
      <c r="BJ19" s="34">
        <v>39.1</v>
      </c>
      <c r="BK19" s="34">
        <v>42.1</v>
      </c>
      <c r="BL19" s="39">
        <f t="shared" si="25"/>
        <v>107.67263427109974</v>
      </c>
      <c r="BM19" s="16">
        <v>100.2831402831403</v>
      </c>
    </row>
    <row r="20" spans="1:65" s="59" customFormat="1" ht="18">
      <c r="A20" s="81" t="s">
        <v>93</v>
      </c>
      <c r="B20" s="134">
        <f>F20+июль11!B20</f>
        <v>166</v>
      </c>
      <c r="C20" s="39">
        <f>G20+июль11!C20</f>
        <v>180.79999999999995</v>
      </c>
      <c r="D20" s="33">
        <f t="shared" si="2"/>
        <v>108.91566265060237</v>
      </c>
      <c r="E20" s="33">
        <v>94.36325678496867</v>
      </c>
      <c r="F20" s="134">
        <v>20</v>
      </c>
      <c r="G20" s="34">
        <v>22.2</v>
      </c>
      <c r="H20" s="33">
        <f t="shared" si="3"/>
        <v>110.99999999999999</v>
      </c>
      <c r="I20" s="42">
        <f>M20+июль11!I20</f>
        <v>709</v>
      </c>
      <c r="J20" s="42">
        <f>N20+июль11!J20</f>
        <v>753.4</v>
      </c>
      <c r="K20" s="33">
        <f t="shared" si="4"/>
        <v>106.26234132581101</v>
      </c>
      <c r="L20" s="33">
        <v>106.83494044242767</v>
      </c>
      <c r="M20" s="54">
        <v>108</v>
      </c>
      <c r="N20" s="54">
        <v>92.5</v>
      </c>
      <c r="O20" s="33">
        <f t="shared" si="5"/>
        <v>85.64814814814815</v>
      </c>
      <c r="P20" s="42">
        <f t="shared" si="0"/>
        <v>875</v>
      </c>
      <c r="Q20" s="33">
        <f t="shared" si="1"/>
        <v>934.1999999999999</v>
      </c>
      <c r="R20" s="33">
        <f t="shared" si="6"/>
        <v>106.76571428571428</v>
      </c>
      <c r="S20" s="33">
        <v>102.3043577458362</v>
      </c>
      <c r="T20" s="42">
        <f t="shared" si="7"/>
        <v>128</v>
      </c>
      <c r="U20" s="33">
        <f t="shared" si="8"/>
        <v>114.7</v>
      </c>
      <c r="V20" s="33">
        <f t="shared" si="9"/>
        <v>89.609375</v>
      </c>
      <c r="W20" s="42">
        <f>AA20+июль11!W20</f>
        <v>37</v>
      </c>
      <c r="X20" s="33">
        <v>40.97</v>
      </c>
      <c r="Y20" s="33">
        <f t="shared" si="10"/>
        <v>110.72972972972973</v>
      </c>
      <c r="Z20" s="33">
        <v>98.4855769230769</v>
      </c>
      <c r="AA20" s="47">
        <v>6</v>
      </c>
      <c r="AB20" s="34">
        <v>6.5</v>
      </c>
      <c r="AC20" s="42">
        <f t="shared" si="11"/>
        <v>108.33333333333333</v>
      </c>
      <c r="AD20" s="42">
        <f>AH20+июль11!AD20</f>
        <v>55</v>
      </c>
      <c r="AE20" s="33">
        <v>28.2</v>
      </c>
      <c r="AF20" s="33">
        <f t="shared" si="12"/>
        <v>51.272727272727266</v>
      </c>
      <c r="AG20" s="33">
        <v>53.30812854442344</v>
      </c>
      <c r="AH20" s="210">
        <v>8</v>
      </c>
      <c r="AI20" s="33">
        <v>0.2</v>
      </c>
      <c r="AJ20" s="33">
        <f t="shared" si="13"/>
        <v>2.5</v>
      </c>
      <c r="AK20" s="42">
        <f t="shared" si="14"/>
        <v>92</v>
      </c>
      <c r="AL20" s="33">
        <f t="shared" si="15"/>
        <v>69.17</v>
      </c>
      <c r="AM20" s="33">
        <f t="shared" si="16"/>
        <v>75.18478260869566</v>
      </c>
      <c r="AN20" s="33">
        <v>81.46551724137932</v>
      </c>
      <c r="AO20" s="33">
        <f t="shared" si="17"/>
        <v>14</v>
      </c>
      <c r="AP20" s="33">
        <f t="shared" si="18"/>
        <v>6.7</v>
      </c>
      <c r="AQ20" s="33">
        <f t="shared" si="19"/>
        <v>47.85714285714286</v>
      </c>
      <c r="AR20" s="42">
        <f>AV20+июль11!AR20</f>
        <v>149722</v>
      </c>
      <c r="AS20" s="33">
        <f>AW20+июль11!AS20</f>
        <v>151793</v>
      </c>
      <c r="AT20" s="33">
        <f t="shared" si="20"/>
        <v>101.38323025340297</v>
      </c>
      <c r="AU20" s="33">
        <v>103.03465104872784</v>
      </c>
      <c r="AV20" s="66">
        <v>21743</v>
      </c>
      <c r="AW20" s="37">
        <v>22131.8</v>
      </c>
      <c r="AX20" s="33">
        <f t="shared" si="21"/>
        <v>101.78816170721612</v>
      </c>
      <c r="AY20" s="42">
        <f>BC20+июль11!AY20</f>
        <v>903</v>
      </c>
      <c r="AZ20" s="33">
        <f>BD20+июль11!AZ20</f>
        <v>813.5</v>
      </c>
      <c r="BA20" s="33">
        <f t="shared" si="22"/>
        <v>90.08859357696566</v>
      </c>
      <c r="BB20" s="33">
        <v>103.7</v>
      </c>
      <c r="BC20" s="36">
        <v>115</v>
      </c>
      <c r="BD20" s="33">
        <v>106.5</v>
      </c>
      <c r="BE20" s="33">
        <f t="shared" si="23"/>
        <v>92.6086956521739</v>
      </c>
      <c r="BF20" s="38">
        <f>BJ20+июль11!BF20</f>
        <v>1909.8999999999999</v>
      </c>
      <c r="BG20" s="38">
        <f>BK20+июль11!BG20</f>
        <v>2062.2</v>
      </c>
      <c r="BH20" s="39">
        <f t="shared" si="24"/>
        <v>107.97423948897848</v>
      </c>
      <c r="BI20" s="39">
        <v>115.57473519027069</v>
      </c>
      <c r="BJ20" s="34">
        <v>208</v>
      </c>
      <c r="BK20" s="34">
        <v>227</v>
      </c>
      <c r="BL20" s="39">
        <f t="shared" si="25"/>
        <v>109.13461538461537</v>
      </c>
      <c r="BM20" s="16">
        <v>100.3131991051454</v>
      </c>
    </row>
    <row r="21" spans="1:65" s="59" customFormat="1" ht="18">
      <c r="A21" s="81" t="s">
        <v>11</v>
      </c>
      <c r="B21" s="134">
        <f>F21+июль11!B21</f>
        <v>166</v>
      </c>
      <c r="C21" s="39">
        <f>G21+июль11!C21</f>
        <v>188.6</v>
      </c>
      <c r="D21" s="33">
        <f t="shared" si="2"/>
        <v>113.61445783132528</v>
      </c>
      <c r="E21" s="33">
        <v>98.7434554973822</v>
      </c>
      <c r="F21" s="134">
        <v>22</v>
      </c>
      <c r="G21" s="34">
        <v>27.6</v>
      </c>
      <c r="H21" s="33">
        <f t="shared" si="3"/>
        <v>125.45454545454547</v>
      </c>
      <c r="I21" s="42"/>
      <c r="J21" s="42"/>
      <c r="K21" s="33"/>
      <c r="L21" s="33"/>
      <c r="M21" s="54"/>
      <c r="N21" s="54"/>
      <c r="O21" s="33"/>
      <c r="P21" s="42">
        <f t="shared" si="0"/>
        <v>166</v>
      </c>
      <c r="Q21" s="33">
        <f t="shared" si="1"/>
        <v>188.6</v>
      </c>
      <c r="R21" s="33">
        <f t="shared" si="6"/>
        <v>113.61445783132528</v>
      </c>
      <c r="S21" s="33">
        <v>94.22792303897386</v>
      </c>
      <c r="T21" s="42">
        <f t="shared" si="7"/>
        <v>22</v>
      </c>
      <c r="U21" s="33">
        <f t="shared" si="8"/>
        <v>27.6</v>
      </c>
      <c r="V21" s="33">
        <f t="shared" si="9"/>
        <v>125.45454545454547</v>
      </c>
      <c r="W21" s="42">
        <f>AA21+июль11!W21</f>
        <v>25</v>
      </c>
      <c r="X21" s="33">
        <v>27</v>
      </c>
      <c r="Y21" s="33">
        <f t="shared" si="10"/>
        <v>108</v>
      </c>
      <c r="Z21" s="33">
        <v>102.6615969581749</v>
      </c>
      <c r="AA21" s="47">
        <v>4</v>
      </c>
      <c r="AB21" s="34">
        <v>3.9</v>
      </c>
      <c r="AC21" s="42">
        <f t="shared" si="11"/>
        <v>97.5</v>
      </c>
      <c r="AD21" s="42"/>
      <c r="AE21" s="33">
        <v>0</v>
      </c>
      <c r="AF21" s="33"/>
      <c r="AG21" s="33"/>
      <c r="AH21" s="210"/>
      <c r="AI21" s="33"/>
      <c r="AJ21" s="33"/>
      <c r="AK21" s="42">
        <f t="shared" si="14"/>
        <v>25</v>
      </c>
      <c r="AL21" s="33">
        <f t="shared" si="15"/>
        <v>27</v>
      </c>
      <c r="AM21" s="33">
        <f t="shared" si="16"/>
        <v>108</v>
      </c>
      <c r="AN21" s="33">
        <v>94.94584837545126</v>
      </c>
      <c r="AO21" s="33">
        <f t="shared" si="17"/>
        <v>4</v>
      </c>
      <c r="AP21" s="33">
        <f t="shared" si="18"/>
        <v>3.9</v>
      </c>
      <c r="AQ21" s="33">
        <f t="shared" si="19"/>
        <v>97.5</v>
      </c>
      <c r="AR21" s="42">
        <f>AV21+июль11!AR21</f>
        <v>27644</v>
      </c>
      <c r="AS21" s="33">
        <f>AW21+июль11!AS21</f>
        <v>28088.300000000003</v>
      </c>
      <c r="AT21" s="33">
        <f t="shared" si="20"/>
        <v>101.60722037331792</v>
      </c>
      <c r="AU21" s="33">
        <v>98.09958668341812</v>
      </c>
      <c r="AV21" s="66">
        <v>3996</v>
      </c>
      <c r="AW21" s="37">
        <v>4069.7</v>
      </c>
      <c r="AX21" s="33">
        <f t="shared" si="21"/>
        <v>101.84434434434435</v>
      </c>
      <c r="AY21" s="42">
        <f>BC21+июль11!AY21</f>
        <v>529</v>
      </c>
      <c r="AZ21" s="33">
        <f>BD21+июль11!AZ21</f>
        <v>1051.5000000000002</v>
      </c>
      <c r="BA21" s="33">
        <f t="shared" si="22"/>
        <v>198.77126654064276</v>
      </c>
      <c r="BB21" s="33">
        <v>134.3</v>
      </c>
      <c r="BC21" s="36">
        <v>67</v>
      </c>
      <c r="BD21" s="33">
        <v>116.7</v>
      </c>
      <c r="BE21" s="33">
        <f t="shared" si="23"/>
        <v>174.17910447761193</v>
      </c>
      <c r="BF21" s="38">
        <f>BJ21+июль11!BF21</f>
        <v>861.3</v>
      </c>
      <c r="BG21" s="38">
        <f>BK21+июль11!BG21</f>
        <v>915.5</v>
      </c>
      <c r="BH21" s="39">
        <f t="shared" si="24"/>
        <v>106.29281318936492</v>
      </c>
      <c r="BI21" s="39">
        <v>118.4346701164295</v>
      </c>
      <c r="BJ21" s="34">
        <v>80.7</v>
      </c>
      <c r="BK21" s="34">
        <v>86.7</v>
      </c>
      <c r="BL21" s="39">
        <f t="shared" si="25"/>
        <v>107.43494423791822</v>
      </c>
      <c r="BM21" s="16">
        <v>100.85836909871244</v>
      </c>
    </row>
    <row r="22" spans="1:65" s="59" customFormat="1" ht="18">
      <c r="A22" s="81" t="s">
        <v>12</v>
      </c>
      <c r="B22" s="134">
        <f>F22+июль11!B22</f>
        <v>107</v>
      </c>
      <c r="C22" s="39">
        <f>G22+июль11!C22</f>
        <v>122.70000000000002</v>
      </c>
      <c r="D22" s="33">
        <f t="shared" si="2"/>
        <v>114.6728971962617</v>
      </c>
      <c r="E22" s="33">
        <v>103.63175675675677</v>
      </c>
      <c r="F22" s="134">
        <v>17</v>
      </c>
      <c r="G22" s="34">
        <v>14.9</v>
      </c>
      <c r="H22" s="33">
        <f t="shared" si="3"/>
        <v>87.6470588235294</v>
      </c>
      <c r="I22" s="42">
        <f>M22+июль11!I22</f>
        <v>98</v>
      </c>
      <c r="J22" s="42">
        <f>N22+июль11!J22</f>
        <v>74.1</v>
      </c>
      <c r="K22" s="33">
        <f t="shared" si="4"/>
        <v>75.61224489795919</v>
      </c>
      <c r="L22" s="33">
        <v>75.38148524923702</v>
      </c>
      <c r="M22" s="54">
        <v>18</v>
      </c>
      <c r="N22" s="57">
        <v>13.5</v>
      </c>
      <c r="O22" s="33">
        <f t="shared" si="5"/>
        <v>75</v>
      </c>
      <c r="P22" s="42">
        <f t="shared" si="0"/>
        <v>205</v>
      </c>
      <c r="Q22" s="33">
        <f t="shared" si="1"/>
        <v>196.8</v>
      </c>
      <c r="R22" s="33">
        <f t="shared" si="6"/>
        <v>96.00000000000001</v>
      </c>
      <c r="S22" s="33">
        <v>90.36697247706424</v>
      </c>
      <c r="T22" s="42">
        <f t="shared" si="7"/>
        <v>35</v>
      </c>
      <c r="U22" s="33">
        <f t="shared" si="8"/>
        <v>28.4</v>
      </c>
      <c r="V22" s="33">
        <f t="shared" si="9"/>
        <v>81.14285714285714</v>
      </c>
      <c r="W22" s="42">
        <f>AA22+июль11!W22</f>
        <v>21</v>
      </c>
      <c r="X22" s="33">
        <v>21.3</v>
      </c>
      <c r="Y22" s="33">
        <f t="shared" si="10"/>
        <v>101.42857142857142</v>
      </c>
      <c r="Z22" s="33">
        <v>77.73722627737227</v>
      </c>
      <c r="AA22" s="47">
        <v>3</v>
      </c>
      <c r="AB22" s="34">
        <v>6</v>
      </c>
      <c r="AC22" s="42">
        <f t="shared" si="11"/>
        <v>200</v>
      </c>
      <c r="AD22" s="42">
        <f>AH22+июль11!AD22</f>
        <v>0</v>
      </c>
      <c r="AE22" s="33">
        <v>0</v>
      </c>
      <c r="AF22" s="33"/>
      <c r="AG22" s="33"/>
      <c r="AH22" s="208"/>
      <c r="AI22" s="57"/>
      <c r="AJ22" s="33"/>
      <c r="AK22" s="42">
        <f t="shared" si="14"/>
        <v>21</v>
      </c>
      <c r="AL22" s="33">
        <f t="shared" si="15"/>
        <v>21.3</v>
      </c>
      <c r="AM22" s="33">
        <f t="shared" si="16"/>
        <v>101.42857142857142</v>
      </c>
      <c r="AN22" s="33">
        <v>109.6</v>
      </c>
      <c r="AO22" s="33">
        <f t="shared" si="17"/>
        <v>3</v>
      </c>
      <c r="AP22" s="33">
        <f t="shared" si="18"/>
        <v>6</v>
      </c>
      <c r="AQ22" s="33">
        <f t="shared" si="19"/>
        <v>200</v>
      </c>
      <c r="AR22" s="42">
        <f>AV22+июль11!AR22</f>
        <v>8834</v>
      </c>
      <c r="AS22" s="33">
        <f>AW22+июль11!AS22</f>
        <v>8975.8</v>
      </c>
      <c r="AT22" s="33">
        <f t="shared" si="20"/>
        <v>101.60516187457549</v>
      </c>
      <c r="AU22" s="33">
        <v>118.35937174458323</v>
      </c>
      <c r="AV22" s="66">
        <v>1258</v>
      </c>
      <c r="AW22" s="37">
        <v>1282.3</v>
      </c>
      <c r="AX22" s="33">
        <f t="shared" si="21"/>
        <v>101.93163751987282</v>
      </c>
      <c r="AY22" s="42">
        <f>BC22+июль11!AY22</f>
        <v>257</v>
      </c>
      <c r="AZ22" s="33">
        <f>BD22+июль11!AZ22</f>
        <v>393</v>
      </c>
      <c r="BA22" s="33">
        <f t="shared" si="22"/>
        <v>152.91828793774317</v>
      </c>
      <c r="BB22" s="33">
        <v>153.5</v>
      </c>
      <c r="BC22" s="36">
        <v>32</v>
      </c>
      <c r="BD22" s="33">
        <v>49</v>
      </c>
      <c r="BE22" s="33">
        <f t="shared" si="23"/>
        <v>153.125</v>
      </c>
      <c r="BF22" s="38">
        <f>BJ22+июль11!BF22</f>
        <v>179.1</v>
      </c>
      <c r="BG22" s="38">
        <f>BK22+июль11!BG22</f>
        <v>189.9</v>
      </c>
      <c r="BH22" s="39">
        <f t="shared" si="24"/>
        <v>106.03015075376885</v>
      </c>
      <c r="BI22" s="39">
        <v>78.08388157894738</v>
      </c>
      <c r="BJ22" s="34">
        <v>20.5</v>
      </c>
      <c r="BK22" s="34">
        <v>21.7</v>
      </c>
      <c r="BL22" s="39">
        <f t="shared" si="25"/>
        <v>105.85365853658537</v>
      </c>
      <c r="BM22" s="16">
        <v>98.43568945538817</v>
      </c>
    </row>
    <row r="23" spans="1:72" s="59" customFormat="1" ht="18.75">
      <c r="A23" s="32" t="s">
        <v>13</v>
      </c>
      <c r="B23" s="220">
        <f>SUM(B9:B22)</f>
        <v>1958</v>
      </c>
      <c r="C23" s="219">
        <f>SUM(C9:C22)</f>
        <v>2308.8999999999996</v>
      </c>
      <c r="D23" s="219">
        <f t="shared" si="2"/>
        <v>117.92134831460672</v>
      </c>
      <c r="E23" s="219">
        <v>88.5518140676536</v>
      </c>
      <c r="F23" s="221">
        <v>258</v>
      </c>
      <c r="G23" s="222">
        <v>272</v>
      </c>
      <c r="H23" s="219">
        <f t="shared" si="3"/>
        <v>105.4263565891473</v>
      </c>
      <c r="I23" s="223">
        <f>SUM(I9:I22)</f>
        <v>11711</v>
      </c>
      <c r="J23" s="224">
        <f>SUM(J9:J22)</f>
        <v>12491.3</v>
      </c>
      <c r="K23" s="219">
        <f t="shared" si="4"/>
        <v>106.66296644180684</v>
      </c>
      <c r="L23" s="219">
        <v>113.4742560226736</v>
      </c>
      <c r="M23" s="220">
        <v>1479</v>
      </c>
      <c r="N23" s="219">
        <v>1486.1</v>
      </c>
      <c r="O23" s="219">
        <f t="shared" si="5"/>
        <v>100.48005409060174</v>
      </c>
      <c r="P23" s="220">
        <f>SUM(P9:P22)</f>
        <v>13669</v>
      </c>
      <c r="Q23" s="219">
        <f>SUM(Q9:Q22)</f>
        <v>14800.199999999999</v>
      </c>
      <c r="R23" s="219">
        <f t="shared" si="6"/>
        <v>108.27566025312751</v>
      </c>
      <c r="S23" s="219">
        <v>109.8234378402794</v>
      </c>
      <c r="T23" s="220">
        <f t="shared" si="7"/>
        <v>1737</v>
      </c>
      <c r="U23" s="219">
        <f t="shared" si="8"/>
        <v>1758.1</v>
      </c>
      <c r="V23" s="219">
        <f t="shared" si="9"/>
        <v>101.2147380541163</v>
      </c>
      <c r="W23" s="220">
        <f>SUM(W9:W22)</f>
        <v>377</v>
      </c>
      <c r="X23" s="219">
        <v>430.43</v>
      </c>
      <c r="Y23" s="219">
        <f t="shared" si="10"/>
        <v>114.17241379310346</v>
      </c>
      <c r="Z23" s="219">
        <v>97.07487595850247</v>
      </c>
      <c r="AA23" s="220">
        <v>52</v>
      </c>
      <c r="AB23" s="219">
        <v>53.7</v>
      </c>
      <c r="AC23" s="220">
        <f t="shared" si="11"/>
        <v>103.26923076923077</v>
      </c>
      <c r="AD23" s="220">
        <f>SUM(AD9:AD22)</f>
        <v>3516</v>
      </c>
      <c r="AE23" s="219">
        <v>3249.9</v>
      </c>
      <c r="AF23" s="219">
        <f t="shared" si="12"/>
        <v>92.43174061433447</v>
      </c>
      <c r="AG23" s="219">
        <v>90.5895470383275</v>
      </c>
      <c r="AH23" s="225">
        <v>378</v>
      </c>
      <c r="AI23" s="225">
        <v>305.2</v>
      </c>
      <c r="AJ23" s="219">
        <f t="shared" si="13"/>
        <v>80.74074074074073</v>
      </c>
      <c r="AK23" s="220">
        <f>SUM(AK9:AK22)</f>
        <v>3893</v>
      </c>
      <c r="AL23" s="219">
        <f>SUM(AL9:AL22)</f>
        <v>3680.3300000000004</v>
      </c>
      <c r="AM23" s="219">
        <f t="shared" si="16"/>
        <v>94.53711790393015</v>
      </c>
      <c r="AN23" s="219">
        <v>99.86842758552207</v>
      </c>
      <c r="AO23" s="219">
        <f t="shared" si="17"/>
        <v>430</v>
      </c>
      <c r="AP23" s="219">
        <f t="shared" si="18"/>
        <v>358.9</v>
      </c>
      <c r="AQ23" s="219">
        <f t="shared" si="19"/>
        <v>83.46511627906976</v>
      </c>
      <c r="AR23" s="220">
        <f>SUM(AR9:AR22)</f>
        <v>504996</v>
      </c>
      <c r="AS23" s="219">
        <f>SUM(AS9:AS22)</f>
        <v>515680.8</v>
      </c>
      <c r="AT23" s="219">
        <f t="shared" si="20"/>
        <v>102.11581873915834</v>
      </c>
      <c r="AU23" s="219">
        <v>108.18215821832257</v>
      </c>
      <c r="AV23" s="220">
        <f>SUM(AV9:AV22)</f>
        <v>72998</v>
      </c>
      <c r="AW23" s="219">
        <f>SUM(AW9:AW22)</f>
        <v>74383</v>
      </c>
      <c r="AX23" s="219">
        <f t="shared" si="21"/>
        <v>101.89731225513027</v>
      </c>
      <c r="AY23" s="220">
        <f>SUM(AY9:AY22)</f>
        <v>7615</v>
      </c>
      <c r="AZ23" s="219">
        <f>SUM(AZ9:AZ22)</f>
        <v>9625.000000000002</v>
      </c>
      <c r="BA23" s="219">
        <f t="shared" si="22"/>
        <v>126.39527248850955</v>
      </c>
      <c r="BB23" s="219">
        <v>132.5</v>
      </c>
      <c r="BC23" s="220">
        <f>SUM(BC9:BC22)</f>
        <v>965</v>
      </c>
      <c r="BD23" s="219">
        <f>SUM(BD9:BD22)</f>
        <v>1266.8</v>
      </c>
      <c r="BE23" s="219">
        <f t="shared" si="23"/>
        <v>131.2746113989637</v>
      </c>
      <c r="BF23" s="226">
        <f>BJ23+июль11!BF23</f>
        <v>11991.400000000001</v>
      </c>
      <c r="BG23" s="226">
        <f>BK23+июль11!BG23</f>
        <v>12571.900000000001</v>
      </c>
      <c r="BH23" s="227">
        <f t="shared" si="24"/>
        <v>104.84096936137566</v>
      </c>
      <c r="BI23" s="227">
        <v>98.08310448133817</v>
      </c>
      <c r="BJ23" s="224">
        <v>1121.7</v>
      </c>
      <c r="BK23" s="224">
        <v>1123.7</v>
      </c>
      <c r="BL23" s="227">
        <f t="shared" si="25"/>
        <v>100.17830079343852</v>
      </c>
      <c r="BM23" s="228">
        <v>96.53582220349294</v>
      </c>
      <c r="BN23" s="229"/>
      <c r="BO23" s="229"/>
      <c r="BP23" s="229"/>
      <c r="BQ23" s="229"/>
      <c r="BR23" s="229"/>
      <c r="BS23" s="229"/>
      <c r="BT23" s="229"/>
    </row>
    <row r="24" spans="44:65" ht="18.75"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38">
        <f>BJ24+июль11!BF24</f>
        <v>24469.6</v>
      </c>
      <c r="BG24" s="38">
        <f>BK24+июль11!BG24</f>
        <v>25840</v>
      </c>
      <c r="BH24" s="39">
        <f t="shared" si="24"/>
        <v>105.60041847843856</v>
      </c>
      <c r="BI24" s="33">
        <v>114.35298074497604</v>
      </c>
      <c r="BJ24" s="37">
        <v>2802.5</v>
      </c>
      <c r="BK24" s="37">
        <v>2980.1</v>
      </c>
      <c r="BL24" s="39">
        <f t="shared" si="25"/>
        <v>106.3371989295272</v>
      </c>
      <c r="BM24" s="22"/>
    </row>
    <row r="25" spans="44:65" ht="18.75"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38">
        <f>BJ25+июль11!BF25</f>
        <v>36461</v>
      </c>
      <c r="BG25" s="38">
        <f>BK25+июль11!BG25</f>
        <v>38411.9</v>
      </c>
      <c r="BH25" s="39">
        <f t="shared" si="24"/>
        <v>105.35064863827104</v>
      </c>
      <c r="BI25" s="33">
        <v>108.46437738427699</v>
      </c>
      <c r="BJ25" s="37">
        <v>3924.2</v>
      </c>
      <c r="BK25" s="37">
        <v>4103.8</v>
      </c>
      <c r="BL25" s="39">
        <f t="shared" si="25"/>
        <v>104.57672901483106</v>
      </c>
      <c r="BM25" s="22"/>
    </row>
  </sheetData>
  <printOptions/>
  <pageMargins left="0.18" right="0.4" top="0.53" bottom="1" header="0.5" footer="0.5"/>
  <pageSetup fitToWidth="0" horizontalDpi="600" verticalDpi="600" orientation="landscape" paperSize="9" scale="55" r:id="rId1"/>
  <colBreaks count="2" manualBreakCount="2">
    <brk id="22" max="65535" man="1"/>
    <brk id="5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</cp:lastModifiedBy>
  <cp:lastPrinted>2011-10-11T11:20:26Z</cp:lastPrinted>
  <dcterms:created xsi:type="dcterms:W3CDTF">2001-09-11T09:16:11Z</dcterms:created>
  <dcterms:modified xsi:type="dcterms:W3CDTF">2011-10-21T04:45:46Z</dcterms:modified>
  <cp:category/>
  <cp:version/>
  <cp:contentType/>
  <cp:contentStatus/>
</cp:coreProperties>
</file>